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cusermacuser/Desktop/India papers Leonidas/MMR-310145_Pratummanee_26-08-2024-F6-T2/Supplementary/"/>
    </mc:Choice>
  </mc:AlternateContent>
  <xr:revisionPtr revIDLastSave="0" documentId="13_ncr:1_{9B0A4B3A-9B15-9943-96D7-96110BB73677}" xr6:coauthVersionLast="36" xr6:coauthVersionMax="36" xr10:uidLastSave="{00000000-0000-0000-0000-000000000000}"/>
  <bookViews>
    <workbookView xWindow="0" yWindow="460" windowWidth="27160" windowHeight="13500" xr2:uid="{00000000-000D-0000-FFFF-FFFF00000000}"/>
  </bookViews>
  <sheets>
    <sheet name="Fig2" sheetId="12" r:id="rId1"/>
    <sheet name="ANOVA-post hoc Fig2A" sheetId="13" r:id="rId2"/>
    <sheet name="ANOVA-post hoc Fig2B" sheetId="14" r:id="rId3"/>
    <sheet name="ANOVA-post hoc Fig2C" sheetId="15" r:id="rId4"/>
    <sheet name="ANOVA-post hoc Fig2D" sheetId="16" r:id="rId5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8" i="16" l="1"/>
  <c r="U8" i="16"/>
  <c r="T8" i="16"/>
  <c r="J8" i="16"/>
  <c r="I8" i="16"/>
  <c r="H8" i="16"/>
  <c r="V7" i="16"/>
  <c r="U7" i="16"/>
  <c r="T7" i="16"/>
  <c r="J7" i="16"/>
  <c r="I7" i="16"/>
  <c r="H7" i="16"/>
  <c r="U6" i="16"/>
  <c r="T6" i="16"/>
  <c r="I6" i="16"/>
  <c r="H6" i="16"/>
  <c r="V5" i="16"/>
  <c r="U5" i="16"/>
  <c r="T5" i="16"/>
  <c r="J5" i="16"/>
  <c r="I5" i="16"/>
  <c r="H5" i="16"/>
  <c r="V4" i="16"/>
  <c r="U4" i="16"/>
  <c r="T4" i="16"/>
  <c r="J4" i="16"/>
  <c r="I4" i="16"/>
  <c r="H4" i="16"/>
  <c r="U3" i="16"/>
  <c r="T3" i="16"/>
  <c r="I3" i="16"/>
  <c r="H3" i="16"/>
  <c r="H9" i="15"/>
  <c r="G9" i="15"/>
  <c r="F9" i="15"/>
  <c r="H8" i="15"/>
  <c r="G8" i="15"/>
  <c r="F8" i="15"/>
  <c r="G7" i="15"/>
  <c r="F7" i="15"/>
  <c r="H6" i="15"/>
  <c r="G6" i="15"/>
  <c r="F6" i="15"/>
  <c r="H5" i="15"/>
  <c r="G5" i="15"/>
  <c r="F5" i="15"/>
  <c r="G4" i="15"/>
  <c r="F4" i="15"/>
  <c r="X15" i="14"/>
  <c r="W15" i="14"/>
  <c r="V15" i="14"/>
  <c r="Z15" i="14" s="1"/>
  <c r="U15" i="14"/>
  <c r="T15" i="14"/>
  <c r="X14" i="14"/>
  <c r="W14" i="14"/>
  <c r="V14" i="14"/>
  <c r="U14" i="14"/>
  <c r="T14" i="14"/>
  <c r="X13" i="14"/>
  <c r="W13" i="14"/>
  <c r="V13" i="14"/>
  <c r="U13" i="14"/>
  <c r="T13" i="14"/>
  <c r="X12" i="14"/>
  <c r="W12" i="14"/>
  <c r="V12" i="14"/>
  <c r="U12" i="14"/>
  <c r="T12" i="14"/>
  <c r="X11" i="14"/>
  <c r="W11" i="14"/>
  <c r="V11" i="14"/>
  <c r="Z11" i="14" s="1"/>
  <c r="U11" i="14"/>
  <c r="T11" i="14"/>
  <c r="X10" i="14"/>
  <c r="W10" i="14"/>
  <c r="V10" i="14"/>
  <c r="U10" i="14"/>
  <c r="T10" i="14"/>
  <c r="X9" i="14"/>
  <c r="W9" i="14"/>
  <c r="V9" i="14"/>
  <c r="U9" i="14"/>
  <c r="T9" i="14"/>
  <c r="X8" i="14"/>
  <c r="W8" i="14"/>
  <c r="V8" i="14"/>
  <c r="Y8" i="14" s="1"/>
  <c r="U8" i="14"/>
  <c r="T8" i="14"/>
  <c r="X7" i="14"/>
  <c r="W7" i="14"/>
  <c r="V7" i="14"/>
  <c r="Y7" i="14" s="1"/>
  <c r="U7" i="14"/>
  <c r="T7" i="14"/>
  <c r="X6" i="14"/>
  <c r="W6" i="14"/>
  <c r="V6" i="14"/>
  <c r="Z6" i="14" s="1"/>
  <c r="U6" i="14"/>
  <c r="T6" i="14"/>
  <c r="X5" i="14"/>
  <c r="W5" i="14"/>
  <c r="V5" i="14"/>
  <c r="U5" i="14"/>
  <c r="T5" i="14"/>
  <c r="X4" i="14"/>
  <c r="W4" i="14"/>
  <c r="V4" i="14"/>
  <c r="U4" i="14"/>
  <c r="T4" i="14"/>
  <c r="J15" i="14"/>
  <c r="I15" i="14"/>
  <c r="H15" i="14"/>
  <c r="G15" i="14"/>
  <c r="F15" i="14"/>
  <c r="J14" i="14"/>
  <c r="I14" i="14"/>
  <c r="H14" i="14"/>
  <c r="L14" i="14" s="1"/>
  <c r="G14" i="14"/>
  <c r="F14" i="14"/>
  <c r="J13" i="14"/>
  <c r="I13" i="14"/>
  <c r="H13" i="14"/>
  <c r="G13" i="14"/>
  <c r="F13" i="14"/>
  <c r="J12" i="14"/>
  <c r="I12" i="14"/>
  <c r="H12" i="14"/>
  <c r="G12" i="14"/>
  <c r="F12" i="14"/>
  <c r="J11" i="14"/>
  <c r="I11" i="14"/>
  <c r="H11" i="14"/>
  <c r="G11" i="14"/>
  <c r="F11" i="14"/>
  <c r="J10" i="14"/>
  <c r="M12" i="14" s="1"/>
  <c r="I10" i="14"/>
  <c r="H10" i="14"/>
  <c r="G10" i="14"/>
  <c r="F10" i="14"/>
  <c r="J9" i="14"/>
  <c r="I9" i="14"/>
  <c r="H9" i="14"/>
  <c r="G9" i="14"/>
  <c r="F9" i="14"/>
  <c r="J8" i="14"/>
  <c r="I8" i="14"/>
  <c r="H8" i="14"/>
  <c r="K8" i="14" s="1"/>
  <c r="G8" i="14"/>
  <c r="F8" i="14"/>
  <c r="K7" i="14"/>
  <c r="J7" i="14"/>
  <c r="I7" i="14"/>
  <c r="H7" i="14"/>
  <c r="G7" i="14"/>
  <c r="F7" i="14"/>
  <c r="J6" i="14"/>
  <c r="I6" i="14"/>
  <c r="H6" i="14"/>
  <c r="L6" i="14" s="1"/>
  <c r="G6" i="14"/>
  <c r="F6" i="14"/>
  <c r="J5" i="14"/>
  <c r="I5" i="14"/>
  <c r="H5" i="14"/>
  <c r="G5" i="14"/>
  <c r="F5" i="14"/>
  <c r="J4" i="14"/>
  <c r="I4" i="14"/>
  <c r="H4" i="14"/>
  <c r="G4" i="14"/>
  <c r="F4" i="14"/>
  <c r="X18" i="13"/>
  <c r="W18" i="13"/>
  <c r="V18" i="13"/>
  <c r="U18" i="13"/>
  <c r="T18" i="13"/>
  <c r="X17" i="13"/>
  <c r="W17" i="13"/>
  <c r="V17" i="13"/>
  <c r="Z17" i="13" s="1"/>
  <c r="U17" i="13"/>
  <c r="T17" i="13"/>
  <c r="X16" i="13"/>
  <c r="W16" i="13"/>
  <c r="V16" i="13"/>
  <c r="U16" i="13"/>
  <c r="T16" i="13"/>
  <c r="X15" i="13"/>
  <c r="W15" i="13"/>
  <c r="V15" i="13"/>
  <c r="U15" i="13"/>
  <c r="T15" i="13"/>
  <c r="X14" i="13"/>
  <c r="W14" i="13"/>
  <c r="V14" i="13"/>
  <c r="U14" i="13"/>
  <c r="T14" i="13"/>
  <c r="X13" i="13"/>
  <c r="W13" i="13"/>
  <c r="V13" i="13"/>
  <c r="U13" i="13"/>
  <c r="T13" i="13"/>
  <c r="X12" i="13"/>
  <c r="W12" i="13"/>
  <c r="V12" i="13"/>
  <c r="U12" i="13"/>
  <c r="T12" i="13"/>
  <c r="X11" i="13"/>
  <c r="W11" i="13"/>
  <c r="V11" i="13"/>
  <c r="Z11" i="13" s="1"/>
  <c r="U11" i="13"/>
  <c r="T11" i="13"/>
  <c r="X10" i="13"/>
  <c r="W10" i="13"/>
  <c r="V10" i="13"/>
  <c r="Z10" i="13" s="1"/>
  <c r="U10" i="13"/>
  <c r="T10" i="13"/>
  <c r="X9" i="13"/>
  <c r="W9" i="13"/>
  <c r="V9" i="13"/>
  <c r="U9" i="13"/>
  <c r="T9" i="13"/>
  <c r="Y8" i="13"/>
  <c r="X8" i="13"/>
  <c r="W8" i="13"/>
  <c r="V8" i="13"/>
  <c r="AA18" i="13" s="1"/>
  <c r="U8" i="13"/>
  <c r="T8" i="13"/>
  <c r="X7" i="13"/>
  <c r="W7" i="13"/>
  <c r="V7" i="13"/>
  <c r="AA17" i="13" s="1"/>
  <c r="U7" i="13"/>
  <c r="T7" i="13"/>
  <c r="X6" i="13"/>
  <c r="W6" i="13"/>
  <c r="AA11" i="13" s="1"/>
  <c r="V6" i="13"/>
  <c r="U6" i="13"/>
  <c r="T6" i="13"/>
  <c r="X5" i="13"/>
  <c r="W5" i="13"/>
  <c r="V5" i="13"/>
  <c r="U5" i="13"/>
  <c r="T5" i="13"/>
  <c r="X4" i="13"/>
  <c r="W4" i="13"/>
  <c r="V4" i="13"/>
  <c r="Z4" i="13" s="1"/>
  <c r="U4" i="13"/>
  <c r="T4" i="13"/>
  <c r="J18" i="13"/>
  <c r="I18" i="13"/>
  <c r="H18" i="13"/>
  <c r="G18" i="13"/>
  <c r="F18" i="13"/>
  <c r="J17" i="13"/>
  <c r="I17" i="13"/>
  <c r="H17" i="13"/>
  <c r="G17" i="13"/>
  <c r="F17" i="13"/>
  <c r="J16" i="13"/>
  <c r="I16" i="13"/>
  <c r="H16" i="13"/>
  <c r="L16" i="13" s="1"/>
  <c r="G16" i="13"/>
  <c r="F16" i="13"/>
  <c r="J15" i="13"/>
  <c r="I15" i="13"/>
  <c r="H15" i="13"/>
  <c r="L15" i="13" s="1"/>
  <c r="G15" i="13"/>
  <c r="F15" i="13"/>
  <c r="J14" i="13"/>
  <c r="I14" i="13"/>
  <c r="H14" i="13"/>
  <c r="G14" i="13"/>
  <c r="F14" i="13"/>
  <c r="J13" i="13"/>
  <c r="I13" i="13"/>
  <c r="H13" i="13"/>
  <c r="G13" i="13"/>
  <c r="F13" i="13"/>
  <c r="J12" i="13"/>
  <c r="I12" i="13"/>
  <c r="H12" i="13"/>
  <c r="K12" i="13" s="1"/>
  <c r="G12" i="13"/>
  <c r="F12" i="13"/>
  <c r="J11" i="13"/>
  <c r="I11" i="13"/>
  <c r="H11" i="13"/>
  <c r="K11" i="13" s="1"/>
  <c r="G11" i="13"/>
  <c r="F11" i="13"/>
  <c r="J10" i="13"/>
  <c r="I10" i="13"/>
  <c r="H10" i="13"/>
  <c r="G10" i="13"/>
  <c r="F10" i="13"/>
  <c r="K9" i="13"/>
  <c r="J9" i="13"/>
  <c r="I9" i="13"/>
  <c r="H9" i="13"/>
  <c r="L9" i="13" s="1"/>
  <c r="G9" i="13"/>
  <c r="F9" i="13"/>
  <c r="J8" i="13"/>
  <c r="I8" i="13"/>
  <c r="H8" i="13"/>
  <c r="L8" i="13" s="1"/>
  <c r="G8" i="13"/>
  <c r="F8" i="13"/>
  <c r="J7" i="13"/>
  <c r="I7" i="13"/>
  <c r="H7" i="13"/>
  <c r="G7" i="13"/>
  <c r="F7" i="13"/>
  <c r="J6" i="13"/>
  <c r="I6" i="13"/>
  <c r="H6" i="13"/>
  <c r="G6" i="13"/>
  <c r="F6" i="13"/>
  <c r="J5" i="13"/>
  <c r="I5" i="13"/>
  <c r="H5" i="13"/>
  <c r="M10" i="13" s="1"/>
  <c r="G5" i="13"/>
  <c r="F5" i="13"/>
  <c r="J4" i="13"/>
  <c r="I4" i="13"/>
  <c r="H4" i="13"/>
  <c r="G4" i="13"/>
  <c r="F4" i="13"/>
  <c r="L4" i="13" l="1"/>
  <c r="K5" i="13"/>
  <c r="L7" i="13"/>
  <c r="K10" i="13"/>
  <c r="K14" i="13"/>
  <c r="L18" i="13"/>
  <c r="Y4" i="13"/>
  <c r="AA16" i="13"/>
  <c r="Y9" i="13"/>
  <c r="Z13" i="13"/>
  <c r="Z16" i="13"/>
  <c r="L5" i="14"/>
  <c r="L11" i="14"/>
  <c r="M15" i="14"/>
  <c r="Z5" i="14"/>
  <c r="Z14" i="14"/>
  <c r="Z14" i="13"/>
  <c r="Z18" i="13"/>
  <c r="M9" i="14"/>
  <c r="L7" i="14"/>
  <c r="K9" i="14"/>
  <c r="L12" i="14"/>
  <c r="L15" i="14"/>
  <c r="AA9" i="14"/>
  <c r="Y9" i="14"/>
  <c r="Z12" i="14"/>
  <c r="M18" i="13"/>
  <c r="M15" i="13"/>
  <c r="K6" i="13"/>
  <c r="K13" i="13"/>
  <c r="L17" i="13"/>
  <c r="AA15" i="13"/>
  <c r="Y7" i="13"/>
  <c r="Z12" i="13"/>
  <c r="AA13" i="13"/>
  <c r="Z15" i="13"/>
  <c r="K4" i="14"/>
  <c r="K6" i="14"/>
  <c r="K10" i="14"/>
  <c r="M11" i="14"/>
  <c r="K14" i="14"/>
  <c r="Y4" i="14"/>
  <c r="Y6" i="14"/>
  <c r="Z8" i="14"/>
  <c r="Y10" i="14"/>
  <c r="AA11" i="14"/>
  <c r="AA15" i="14"/>
  <c r="AA12" i="14"/>
  <c r="Z7" i="14"/>
  <c r="AA8" i="14"/>
  <c r="Y14" i="14"/>
  <c r="Y15" i="14"/>
  <c r="Z4" i="14"/>
  <c r="Z9" i="14"/>
  <c r="Z10" i="14"/>
  <c r="Y5" i="14"/>
  <c r="Y11" i="14"/>
  <c r="Y12" i="14"/>
  <c r="Y13" i="14"/>
  <c r="Z13" i="14"/>
  <c r="AA14" i="14"/>
  <c r="L4" i="14"/>
  <c r="L8" i="14"/>
  <c r="L9" i="14"/>
  <c r="L10" i="14"/>
  <c r="M8" i="14"/>
  <c r="K15" i="14"/>
  <c r="K5" i="14"/>
  <c r="K11" i="14"/>
  <c r="K12" i="14"/>
  <c r="K13" i="14"/>
  <c r="L13" i="14"/>
  <c r="M14" i="14"/>
  <c r="Y15" i="13"/>
  <c r="Y16" i="13"/>
  <c r="Y17" i="13"/>
  <c r="Y18" i="13"/>
  <c r="Y6" i="13"/>
  <c r="Z7" i="13"/>
  <c r="Y10" i="13"/>
  <c r="Y11" i="13"/>
  <c r="Y12" i="13"/>
  <c r="Y13" i="13"/>
  <c r="Y14" i="13"/>
  <c r="Z5" i="13"/>
  <c r="Z9" i="13"/>
  <c r="AA10" i="13"/>
  <c r="AA12" i="13"/>
  <c r="Z8" i="13"/>
  <c r="Y5" i="13"/>
  <c r="Z6" i="13"/>
  <c r="L6" i="13"/>
  <c r="L11" i="13"/>
  <c r="L14" i="13"/>
  <c r="M16" i="13"/>
  <c r="K4" i="13"/>
  <c r="L5" i="13"/>
  <c r="K8" i="13"/>
  <c r="M11" i="13"/>
  <c r="M12" i="13"/>
  <c r="M13" i="13"/>
  <c r="L10" i="13"/>
  <c r="L13" i="13"/>
  <c r="M17" i="13"/>
  <c r="K7" i="13"/>
  <c r="K15" i="13"/>
  <c r="K16" i="13"/>
  <c r="K17" i="13"/>
  <c r="K18" i="13"/>
  <c r="L12" i="13"/>
  <c r="I102" i="12" l="1"/>
  <c r="H102" i="12"/>
  <c r="I101" i="12"/>
  <c r="H101" i="12"/>
  <c r="I100" i="12"/>
  <c r="H100" i="12"/>
  <c r="I99" i="12"/>
  <c r="H99" i="12"/>
  <c r="I98" i="12"/>
  <c r="H98" i="12"/>
  <c r="I97" i="12"/>
  <c r="H97" i="12"/>
  <c r="H89" i="12"/>
  <c r="I89" i="12"/>
  <c r="H90" i="12"/>
  <c r="I90" i="12"/>
  <c r="H91" i="12"/>
  <c r="I91" i="12"/>
  <c r="H92" i="12"/>
  <c r="I92" i="12"/>
  <c r="H93" i="12"/>
  <c r="I93" i="12"/>
  <c r="I88" i="12"/>
  <c r="H88" i="12"/>
  <c r="H68" i="12" l="1"/>
  <c r="I68" i="12"/>
  <c r="J68" i="12"/>
  <c r="H69" i="12"/>
  <c r="I69" i="12"/>
  <c r="J69" i="12"/>
  <c r="H70" i="12"/>
  <c r="I70" i="12"/>
  <c r="J70" i="12"/>
  <c r="H71" i="12"/>
  <c r="I71" i="12"/>
  <c r="J71" i="12"/>
  <c r="I67" i="12"/>
  <c r="J67" i="12"/>
  <c r="H67" i="12"/>
  <c r="H63" i="12"/>
  <c r="I63" i="12"/>
  <c r="J63" i="12"/>
  <c r="H64" i="12"/>
  <c r="I64" i="12"/>
  <c r="J64" i="12"/>
  <c r="H65" i="12"/>
  <c r="I65" i="12"/>
  <c r="J65" i="12"/>
  <c r="H66" i="12"/>
  <c r="I66" i="12"/>
  <c r="J66" i="12"/>
  <c r="I62" i="12"/>
  <c r="J62" i="12"/>
  <c r="H62" i="12"/>
  <c r="H58" i="12"/>
  <c r="I58" i="12"/>
  <c r="J58" i="12"/>
  <c r="H59" i="12"/>
  <c r="I59" i="12"/>
  <c r="J59" i="12"/>
  <c r="H60" i="12"/>
  <c r="I60" i="12"/>
  <c r="J60" i="12"/>
  <c r="H61" i="12"/>
  <c r="I61" i="12"/>
  <c r="J61" i="12"/>
  <c r="I57" i="12"/>
  <c r="J57" i="12"/>
  <c r="H57" i="12"/>
  <c r="H49" i="12"/>
  <c r="I49" i="12"/>
  <c r="J49" i="12"/>
  <c r="H50" i="12"/>
  <c r="I50" i="12"/>
  <c r="J50" i="12"/>
  <c r="H51" i="12"/>
  <c r="I51" i="12"/>
  <c r="J51" i="12"/>
  <c r="H52" i="12"/>
  <c r="I52" i="12"/>
  <c r="J52" i="12"/>
  <c r="I48" i="12"/>
  <c r="J48" i="12"/>
  <c r="H48" i="12"/>
  <c r="H44" i="12"/>
  <c r="I44" i="12"/>
  <c r="J44" i="12"/>
  <c r="H45" i="12"/>
  <c r="I45" i="12"/>
  <c r="J45" i="12"/>
  <c r="H46" i="12"/>
  <c r="I46" i="12"/>
  <c r="J46" i="12"/>
  <c r="H47" i="12"/>
  <c r="I47" i="12"/>
  <c r="J47" i="12"/>
  <c r="I43" i="12"/>
  <c r="J43" i="12"/>
  <c r="H43" i="12"/>
  <c r="H39" i="12"/>
  <c r="I39" i="12"/>
  <c r="J39" i="12"/>
  <c r="H40" i="12"/>
  <c r="I40" i="12"/>
  <c r="J40" i="12"/>
  <c r="H41" i="12"/>
  <c r="I41" i="12"/>
  <c r="J41" i="12"/>
  <c r="H42" i="12"/>
  <c r="I42" i="12"/>
  <c r="J42" i="12"/>
  <c r="I38" i="12"/>
  <c r="J38" i="12"/>
  <c r="H38" i="12"/>
  <c r="G83" i="12" l="1"/>
  <c r="F83" i="12"/>
  <c r="G82" i="12"/>
  <c r="F82" i="12"/>
  <c r="G81" i="12"/>
  <c r="F81" i="12"/>
  <c r="G80" i="12"/>
  <c r="F80" i="12"/>
  <c r="G79" i="12"/>
  <c r="F79" i="12"/>
  <c r="G78" i="12"/>
  <c r="F78" i="12"/>
  <c r="G71" i="12"/>
  <c r="F71" i="12"/>
  <c r="G70" i="12"/>
  <c r="F70" i="12"/>
  <c r="G69" i="12"/>
  <c r="F69" i="12"/>
  <c r="G68" i="12"/>
  <c r="F68" i="12"/>
  <c r="G67" i="12"/>
  <c r="F67" i="12"/>
  <c r="G66" i="12"/>
  <c r="F66" i="12"/>
  <c r="G65" i="12"/>
  <c r="F65" i="12"/>
  <c r="G64" i="12"/>
  <c r="F64" i="12"/>
  <c r="G63" i="12"/>
  <c r="F63" i="12"/>
  <c r="G62" i="12"/>
  <c r="F62" i="12"/>
  <c r="G61" i="12"/>
  <c r="F61" i="12"/>
  <c r="G60" i="12"/>
  <c r="F60" i="12"/>
  <c r="G59" i="12"/>
  <c r="F59" i="12"/>
  <c r="G58" i="12"/>
  <c r="F58" i="12"/>
  <c r="G57" i="12"/>
  <c r="F57" i="12"/>
  <c r="G52" i="12"/>
  <c r="F52" i="12"/>
  <c r="G51" i="12"/>
  <c r="F51" i="12"/>
  <c r="G50" i="12"/>
  <c r="F50" i="12"/>
  <c r="G49" i="12"/>
  <c r="F49" i="12"/>
  <c r="G48" i="12"/>
  <c r="F48" i="12"/>
  <c r="G47" i="12"/>
  <c r="F47" i="12"/>
  <c r="G46" i="12"/>
  <c r="F46" i="12"/>
  <c r="G45" i="12"/>
  <c r="F45" i="12"/>
  <c r="G44" i="12"/>
  <c r="F44" i="12"/>
  <c r="G43" i="12"/>
  <c r="F43" i="12"/>
  <c r="F39" i="12"/>
  <c r="G39" i="12"/>
  <c r="F40" i="12"/>
  <c r="G40" i="12"/>
  <c r="F41" i="12"/>
  <c r="G41" i="12"/>
  <c r="F42" i="12"/>
  <c r="G42" i="12"/>
  <c r="G38" i="12"/>
  <c r="F38" i="12"/>
  <c r="H24" i="12"/>
  <c r="I24" i="12"/>
  <c r="J24" i="12"/>
  <c r="H25" i="12"/>
  <c r="I25" i="12"/>
  <c r="J25" i="12"/>
  <c r="H26" i="12"/>
  <c r="I26" i="12"/>
  <c r="J26" i="12"/>
  <c r="H27" i="12"/>
  <c r="I27" i="12"/>
  <c r="J27" i="12"/>
  <c r="H28" i="12"/>
  <c r="I28" i="12"/>
  <c r="J28" i="12"/>
  <c r="H29" i="12"/>
  <c r="I29" i="12"/>
  <c r="J29" i="12"/>
  <c r="H30" i="12"/>
  <c r="I30" i="12"/>
  <c r="J30" i="12"/>
  <c r="H31" i="12"/>
  <c r="I31" i="12"/>
  <c r="J31" i="12"/>
  <c r="H32" i="12"/>
  <c r="I32" i="12"/>
  <c r="J32" i="12"/>
  <c r="I21" i="12"/>
  <c r="J21" i="12"/>
  <c r="I22" i="12"/>
  <c r="J22" i="12"/>
  <c r="I23" i="12"/>
  <c r="J23" i="12"/>
  <c r="H23" i="12"/>
  <c r="H22" i="12"/>
  <c r="H21" i="12"/>
  <c r="G32" i="12"/>
  <c r="F32" i="12"/>
  <c r="G31" i="12"/>
  <c r="F31" i="12"/>
  <c r="G30" i="12"/>
  <c r="F30" i="12"/>
  <c r="G29" i="12"/>
  <c r="F29" i="12"/>
  <c r="G28" i="12"/>
  <c r="F28" i="12"/>
  <c r="G27" i="12"/>
  <c r="F27" i="12"/>
  <c r="G26" i="12"/>
  <c r="F26" i="12"/>
  <c r="G25" i="12"/>
  <c r="F25" i="12"/>
  <c r="G24" i="12"/>
  <c r="F24" i="12"/>
  <c r="G23" i="12"/>
  <c r="F23" i="12"/>
  <c r="G22" i="12"/>
  <c r="F22" i="12"/>
  <c r="G21" i="12"/>
  <c r="F21" i="12"/>
  <c r="H11" i="12"/>
  <c r="I11" i="12"/>
  <c r="J11" i="12"/>
  <c r="H12" i="12"/>
  <c r="I12" i="12"/>
  <c r="J12" i="12"/>
  <c r="H13" i="12"/>
  <c r="I13" i="12"/>
  <c r="J13" i="12"/>
  <c r="H14" i="12"/>
  <c r="I14" i="12"/>
  <c r="J14" i="12"/>
  <c r="H15" i="12"/>
  <c r="I15" i="12"/>
  <c r="J15" i="12"/>
  <c r="H16" i="12"/>
  <c r="I16" i="12"/>
  <c r="J16" i="12"/>
  <c r="H8" i="12"/>
  <c r="I8" i="12"/>
  <c r="J8" i="12"/>
  <c r="H9" i="12"/>
  <c r="I9" i="12"/>
  <c r="J9" i="12"/>
  <c r="H10" i="12"/>
  <c r="I10" i="12"/>
  <c r="J10" i="12"/>
  <c r="I6" i="12"/>
  <c r="J6" i="12"/>
  <c r="I7" i="12"/>
  <c r="J7" i="12"/>
  <c r="H7" i="12"/>
  <c r="H6" i="12"/>
  <c r="I5" i="12"/>
  <c r="J5" i="12"/>
  <c r="H5" i="12"/>
  <c r="F6" i="12"/>
  <c r="G6" i="12"/>
  <c r="F7" i="12"/>
  <c r="G7" i="12"/>
  <c r="F8" i="12"/>
  <c r="G8" i="12"/>
  <c r="F9" i="12"/>
  <c r="G9" i="12"/>
  <c r="F10" i="12"/>
  <c r="G10" i="12"/>
  <c r="F11" i="12"/>
  <c r="G11" i="12"/>
  <c r="F12" i="12"/>
  <c r="G12" i="12"/>
  <c r="F13" i="12"/>
  <c r="G13" i="12"/>
  <c r="F14" i="12"/>
  <c r="G14" i="12"/>
  <c r="F15" i="12"/>
  <c r="G15" i="12"/>
  <c r="F16" i="12"/>
  <c r="G16" i="12"/>
  <c r="G5" i="12"/>
  <c r="F5" i="12"/>
  <c r="L49" i="12" l="1"/>
  <c r="L70" i="12"/>
  <c r="K50" i="12"/>
  <c r="L41" i="12"/>
  <c r="L52" i="12"/>
  <c r="L51" i="12"/>
  <c r="K61" i="12"/>
  <c r="L42" i="12"/>
  <c r="K45" i="12"/>
  <c r="L63" i="12"/>
  <c r="L71" i="12"/>
  <c r="L57" i="12"/>
  <c r="L6" i="12"/>
  <c r="L64" i="12"/>
  <c r="L67" i="12"/>
  <c r="L65" i="12"/>
  <c r="L68" i="12"/>
  <c r="K57" i="12"/>
  <c r="K62" i="12"/>
  <c r="L66" i="12"/>
  <c r="L69" i="12"/>
  <c r="L58" i="12"/>
  <c r="L62" i="12"/>
  <c r="K60" i="12"/>
  <c r="L61" i="12"/>
  <c r="K68" i="12"/>
  <c r="K69" i="12"/>
  <c r="K70" i="12"/>
  <c r="K71" i="12"/>
  <c r="K59" i="12"/>
  <c r="L60" i="12"/>
  <c r="K63" i="12"/>
  <c r="K64" i="12"/>
  <c r="K65" i="12"/>
  <c r="K66" i="12"/>
  <c r="K67" i="12"/>
  <c r="K58" i="12"/>
  <c r="L59" i="12"/>
  <c r="K48" i="12"/>
  <c r="K46" i="12"/>
  <c r="L43" i="12"/>
  <c r="L50" i="12"/>
  <c r="L48" i="12"/>
  <c r="K51" i="12"/>
  <c r="K43" i="12"/>
  <c r="L44" i="12"/>
  <c r="L47" i="12"/>
  <c r="L45" i="12"/>
  <c r="K49" i="12"/>
  <c r="K52" i="12"/>
  <c r="K44" i="12"/>
  <c r="L46" i="12"/>
  <c r="K47" i="12"/>
  <c r="K41" i="12"/>
  <c r="K40" i="12"/>
  <c r="L28" i="12"/>
  <c r="K39" i="12"/>
  <c r="K42" i="12"/>
  <c r="L40" i="12"/>
  <c r="L39" i="12"/>
  <c r="L32" i="12"/>
  <c r="K38" i="12"/>
  <c r="L38" i="12"/>
  <c r="K31" i="12"/>
  <c r="K6" i="12"/>
  <c r="K23" i="12"/>
  <c r="K7" i="12"/>
  <c r="L10" i="12"/>
  <c r="K9" i="12"/>
  <c r="K21" i="12"/>
  <c r="L22" i="12"/>
  <c r="K25" i="12"/>
  <c r="L29" i="12"/>
  <c r="L23" i="12"/>
  <c r="K26" i="12"/>
  <c r="K27" i="12"/>
  <c r="L31" i="12"/>
  <c r="L21" i="12"/>
  <c r="K24" i="12"/>
  <c r="L25" i="12"/>
  <c r="L26" i="12"/>
  <c r="L27" i="12"/>
  <c r="L24" i="12"/>
  <c r="K32" i="12"/>
  <c r="K22" i="12"/>
  <c r="K28" i="12"/>
  <c r="K29" i="12"/>
  <c r="K30" i="12"/>
  <c r="L30" i="12"/>
  <c r="K14" i="12"/>
  <c r="K16" i="12"/>
  <c r="K10" i="12"/>
  <c r="L14" i="12"/>
  <c r="K13" i="12"/>
  <c r="K11" i="12"/>
  <c r="L9" i="12"/>
  <c r="K15" i="12"/>
  <c r="L13" i="12"/>
  <c r="K8" i="12"/>
  <c r="K12" i="12"/>
  <c r="L16" i="12"/>
  <c r="L12" i="12"/>
  <c r="L8" i="12"/>
  <c r="L15" i="12"/>
  <c r="L11" i="12"/>
  <c r="L7" i="12"/>
  <c r="L5" i="12"/>
  <c r="K5" i="12"/>
</calcChain>
</file>

<file path=xl/sharedStrings.xml><?xml version="1.0" encoding="utf-8"?>
<sst xmlns="http://schemas.openxmlformats.org/spreadsheetml/2006/main" count="1636" uniqueCount="217">
  <si>
    <t>SD</t>
  </si>
  <si>
    <t>OD-1</t>
  </si>
  <si>
    <t>OD-2</t>
  </si>
  <si>
    <t>OD-3</t>
  </si>
  <si>
    <t>Average</t>
  </si>
  <si>
    <t>%1</t>
  </si>
  <si>
    <t>%2</t>
  </si>
  <si>
    <t>%3</t>
  </si>
  <si>
    <t>p value</t>
  </si>
  <si>
    <t>5-FU (ug/mL)</t>
  </si>
  <si>
    <t>Gemcitabine (ug/mL)</t>
  </si>
  <si>
    <t>**</t>
  </si>
  <si>
    <t>***</t>
  </si>
  <si>
    <t>*</t>
  </si>
  <si>
    <t>Fold-1</t>
  </si>
  <si>
    <t>Fold-2</t>
  </si>
  <si>
    <t>Fold-3</t>
  </si>
  <si>
    <t>KKU-213A-FR</t>
  </si>
  <si>
    <t>siNC</t>
  </si>
  <si>
    <t>siCul3#1</t>
  </si>
  <si>
    <t>siCul3#2</t>
  </si>
  <si>
    <t>KKU-213A-GR</t>
  </si>
  <si>
    <t>Cell growth assay after knockdwon Cul3</t>
  </si>
  <si>
    <t>D0</t>
  </si>
  <si>
    <t>D1</t>
  </si>
  <si>
    <t>D2</t>
  </si>
  <si>
    <t>D3</t>
  </si>
  <si>
    <t>Drug sensitivity assay after knockdwon Cul3</t>
  </si>
  <si>
    <t>Colony formation assay after knockdwon Cul3</t>
  </si>
  <si>
    <t>well 1</t>
  </si>
  <si>
    <t>well 2</t>
  </si>
  <si>
    <t>well 3</t>
  </si>
  <si>
    <t>number of colony</t>
  </si>
  <si>
    <t>Cell migration assay</t>
  </si>
  <si>
    <t>Field-1</t>
  </si>
  <si>
    <t>Field-2</t>
  </si>
  <si>
    <t>Field-3</t>
  </si>
  <si>
    <t>Field-4</t>
  </si>
  <si>
    <t>Field-5</t>
  </si>
  <si>
    <t>Cell Invasion assay</t>
  </si>
  <si>
    <t>Statistic analysis</t>
  </si>
  <si>
    <t>Descriptives (Fold)</t>
  </si>
  <si>
    <t/>
  </si>
  <si>
    <t>N</t>
  </si>
  <si>
    <t>Mean</t>
  </si>
  <si>
    <t>Std. Deviation</t>
  </si>
  <si>
    <t>Std. Error</t>
  </si>
  <si>
    <t>95% Confidence Interval for Mean</t>
  </si>
  <si>
    <t>Minimum</t>
  </si>
  <si>
    <t>Maximum</t>
  </si>
  <si>
    <t>Lower Bound</t>
  </si>
  <si>
    <t>Upper Bound</t>
  </si>
  <si>
    <t>conc0</t>
  </si>
  <si>
    <t>Total</t>
  </si>
  <si>
    <t>conc3.125</t>
  </si>
  <si>
    <t>conc6.25</t>
  </si>
  <si>
    <t>conc12.5</t>
  </si>
  <si>
    <t>conc25</t>
  </si>
  <si>
    <t>Tests of Homogeneity of Variances</t>
  </si>
  <si>
    <t>Levene Statistic</t>
  </si>
  <si>
    <t>df1</t>
  </si>
  <si>
    <t>df2</t>
  </si>
  <si>
    <t>Sig.</t>
  </si>
  <si>
    <t>Based on Mean</t>
  </si>
  <si>
    <t>Based on Median</t>
  </si>
  <si>
    <t>Based on Median and with adjusted df</t>
  </si>
  <si>
    <t>Based on trimmed mean</t>
  </si>
  <si>
    <t>ANOVA</t>
  </si>
  <si>
    <t>Sum of Squares</t>
  </si>
  <si>
    <t>df</t>
  </si>
  <si>
    <t>Mean Square</t>
  </si>
  <si>
    <t>F</t>
  </si>
  <si>
    <t>Between Groups</t>
  </si>
  <si>
    <t>Within Groups</t>
  </si>
  <si>
    <t>Post Hoc Tests</t>
  </si>
  <si>
    <t>Multiple Comparisons</t>
  </si>
  <si>
    <t>Scheffe</t>
  </si>
  <si>
    <t>Dependent Variable</t>
  </si>
  <si>
    <t>(I) KnockdownCul3</t>
  </si>
  <si>
    <t>(J) KnockdownCul3</t>
  </si>
  <si>
    <t>Mean Difference (I-J)</t>
  </si>
  <si>
    <t>95% Confidence Interval</t>
  </si>
  <si>
    <t>ns</t>
  </si>
  <si>
    <t>*. The mean difference is significant at the 0.05 level.</t>
  </si>
  <si>
    <t>Homogeneous Subsets</t>
  </si>
  <si>
    <t>KnockdownCul3</t>
  </si>
  <si>
    <t>Subset for alpha = 0.05</t>
  </si>
  <si>
    <t>1</t>
  </si>
  <si>
    <t>Means for groups in homogeneous subsets are displayed.</t>
  </si>
  <si>
    <t>a. Uses Harmonic Mean Sample Size = 3.000.</t>
  </si>
  <si>
    <t>2</t>
  </si>
  <si>
    <t>3</t>
  </si>
  <si>
    <t>conc1.25</t>
  </si>
  <si>
    <t>conc2.5</t>
  </si>
  <si>
    <t>conc5</t>
  </si>
  <si>
    <t>conc10</t>
  </si>
  <si>
    <t>37.6795558*</t>
  </si>
  <si>
    <t>48.8214518*</t>
  </si>
  <si>
    <t>-37.6795558*</t>
  </si>
  <si>
    <t>-48.8214518*</t>
  </si>
  <si>
    <t>27.4315054*</t>
  </si>
  <si>
    <t>29.8853738*</t>
  </si>
  <si>
    <t>-27.4315054*</t>
  </si>
  <si>
    <t>-29.8853738*</t>
  </si>
  <si>
    <t>20.4347869*</t>
  </si>
  <si>
    <t>27.7191044*</t>
  </si>
  <si>
    <t>-20.4347869*</t>
  </si>
  <si>
    <t>7.2843174*</t>
  </si>
  <si>
    <t>-27.7191044*</t>
  </si>
  <si>
    <t>-7.2843174*</t>
  </si>
  <si>
    <t>22.3631418*</t>
  </si>
  <si>
    <t>25.3484290*</t>
  </si>
  <si>
    <t>-22.3631418*</t>
  </si>
  <si>
    <t>-25.3484290*</t>
  </si>
  <si>
    <t>Descriptives</t>
  </si>
  <si>
    <t>Day0</t>
  </si>
  <si>
    <t>SiNC</t>
  </si>
  <si>
    <t>SiCul3#1</t>
  </si>
  <si>
    <t>SiCul3#2</t>
  </si>
  <si>
    <t>Day1</t>
  </si>
  <si>
    <t>Day2</t>
  </si>
  <si>
    <t>Day3</t>
  </si>
  <si>
    <t>Dependent Variable: Fold</t>
  </si>
  <si>
    <t>KKU213AFR</t>
  </si>
  <si>
    <t>SiCul#1</t>
  </si>
  <si>
    <t>SiCul#2</t>
  </si>
  <si>
    <t>KKU213AGR</t>
  </si>
  <si>
    <t>(I) knockdowncul3</t>
  </si>
  <si>
    <t>(J) knockdowncul3</t>
  </si>
  <si>
    <t>knockdowncul3</t>
  </si>
  <si>
    <t>a. Uses Harmonic Mean Sample Size = 5.000.</t>
  </si>
  <si>
    <r>
      <rPr>
        <sz val="10"/>
        <color rgb="FF000000"/>
        <rFont val="Times New Roman"/>
        <family val="1"/>
      </rPr>
      <t>24.5427623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</si>
  <si>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43.4497076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</si>
  <si>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-24.5427623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</si>
  <si>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18.9069453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</si>
  <si>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-43.4497076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</si>
  <si>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-18.9069453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</si>
  <si>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22.6642762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</si>
  <si>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40.1124756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</si>
  <si>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-22.6642762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</si>
  <si>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17.4481994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</si>
  <si>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-40.1124756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</si>
  <si>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-17.4481994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</si>
  <si>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21.7810536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</si>
  <si>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37.3173489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</si>
  <si>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-21.7810536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</si>
  <si>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15.5362954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</si>
  <si>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-37.3173489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</si>
  <si>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-15.5362954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</si>
  <si>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14.7931386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</si>
  <si>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21.0797271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</si>
  <si>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-14.7931386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</si>
  <si>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-21.0797271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</si>
  <si>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10205"/>
        <rFont val="Times New Roman"/>
        <family val="1"/>
      </rPr>
      <t>Scheffe</t>
    </r>
    <r>
      <rPr>
        <vertAlign val="subscript"/>
        <sz val="10"/>
        <color rgb="FF000000"/>
        <rFont val="Times New Roman"/>
        <family val="1"/>
      </rPr>
      <t>a</t>
    </r>
  </si>
  <si>
    <r>
      <rPr>
        <sz val="10"/>
        <color rgb="FF000000"/>
        <rFont val="Times New Roman"/>
        <family val="1"/>
      </rPr>
      <t>.67267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</si>
  <si>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.83500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</si>
  <si>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-.67267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</si>
  <si>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.59967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</si>
  <si>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-.83500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</si>
  <si>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1.24233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</si>
  <si>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-.59967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</si>
  <si>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2.50033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</si>
  <si>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2.94133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</si>
  <si>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-1.24233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</si>
  <si>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3.62900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</si>
  <si>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1.25800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</si>
  <si>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-2.94133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</si>
  <si>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-2.50033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</si>
  <si>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.68767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</si>
  <si>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-1.25800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</si>
  <si>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-3.62900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</si>
  <si>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1.58400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</si>
  <si>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-.68767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</si>
  <si>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2.89933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</si>
  <si>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3.20033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</si>
  <si>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-1.58400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</si>
  <si>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4.60900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</si>
  <si>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1.31533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</si>
  <si>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-3.20033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</si>
  <si>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-2.89933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</si>
  <si>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1.40867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</si>
  <si>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-1.31533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</si>
  <si>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-4.60900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</si>
  <si>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-1.40867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</si>
  <si>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50.66667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</si>
  <si>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87.33333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</si>
  <si>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-50.66667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</si>
  <si>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36.66667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</si>
  <si>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-87.33333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</si>
  <si>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-36.66667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</si>
  <si>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39.66667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</si>
  <si>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59.00000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</si>
  <si>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-39.66667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</si>
  <si>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19.33333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</si>
  <si>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-59.00000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</si>
  <si>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-19.33333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</si>
  <si>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171.80000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</si>
  <si>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280.20000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</si>
  <si>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150.00000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</si>
  <si>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157.20000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</si>
  <si>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-171.80000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</si>
  <si>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-280.20000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</si>
  <si>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-123.00000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</si>
  <si>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-150.00000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</si>
  <si>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-157.20000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</si>
  <si>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123.00000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</si>
  <si>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161.20000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</si>
  <si>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358.40000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</si>
  <si>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130.60000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</si>
  <si>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342.80000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</si>
  <si>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-161.20000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</si>
  <si>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-358.40000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</si>
  <si>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-30.60000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</si>
  <si>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-130.60000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</si>
  <si>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-342.80000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</si>
  <si>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30.60000</t>
    </r>
    <r>
      <rPr>
        <vertAlign val="superscript"/>
        <sz val="10"/>
        <color rgb="FF000000"/>
        <rFont val="Times New Roman"/>
        <family val="1"/>
      </rPr>
      <t>*</t>
    </r>
  </si>
  <si>
    <t>Table SII. Raw data for cell growth, drug sensitivity, colony formation, cell migration, and cell invasion assays.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</si>
</sst>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0.000"/>
    <numFmt numFmtId="165" formatCode="0.00000"/>
    <numFmt numFmtId="166" formatCode="0.0000"/>
    <numFmt numFmtId="167" formatCode="###0"/>
    <numFmt numFmtId="168" formatCode="###0.0000"/>
    <numFmt numFmtId="169" formatCode="###0.00000"/>
    <numFmt numFmtId="170" formatCode="###0.00"/>
    <numFmt numFmtId="171" formatCode="###0.000000"/>
    <numFmt numFmtId="172" formatCode="###0.0000000"/>
    <numFmt numFmtId="173" formatCode="###0.0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0000FF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0"/>
      <color rgb="FFFF0000"/>
      <name val="Times New Roman"/>
      <family val="1"/>
    </font>
    <font>
      <sz val="10"/>
      <name val="Times New Roman"/>
      <family val="1"/>
    </font>
    <font>
      <sz val="11"/>
      <color theme="1"/>
      <name val="Times New Roman"/>
      <family val="1"/>
    </font>
    <font>
      <b/>
      <sz val="10"/>
      <color rgb="FF010205"/>
      <name val="Times New Roman"/>
      <family val="1"/>
    </font>
    <font>
      <sz val="10"/>
      <color rgb="FF264A60"/>
      <name val="Times New Roman"/>
      <family val="1"/>
    </font>
    <font>
      <sz val="10"/>
      <color rgb="FF010205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vertAlign val="superscript"/>
      <sz val="10"/>
      <color rgb="FF000000"/>
      <name val="Times New Roman"/>
      <family val="1"/>
    </font>
    <font>
      <vertAlign val="subscript"/>
      <sz val="10"/>
      <color rgb="FF000000"/>
      <name val="Times New Roman"/>
      <family val="1"/>
    </font>
    <font>
      <i/>
      <sz val="10"/>
      <color theme="1"/>
      <name val="Times New Roman"/>
      <family val="1"/>
    </font>
    <font>
      <b/>
      <sz val="10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E0E0E0"/>
      </patternFill>
    </fill>
    <fill>
      <patternFill patternType="solid">
        <fgColor rgb="FFF9F9FB"/>
      </patternFill>
    </fill>
    <fill>
      <patternFill patternType="solid">
        <fgColor rgb="FFFFFF00"/>
        <bgColor indexed="64"/>
      </patternFill>
    </fill>
    <fill>
      <patternFill patternType="solid">
        <fgColor rgb="FFFFFFFF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E0E0E0"/>
      </right>
      <top/>
      <bottom/>
      <diagonal/>
    </border>
    <border>
      <left style="thin">
        <color rgb="FFE0E0E0"/>
      </left>
      <right/>
      <top/>
      <bottom/>
      <diagonal/>
    </border>
    <border>
      <left/>
      <right/>
      <top/>
      <bottom style="thin">
        <color rgb="FFAEAEAE"/>
      </bottom>
      <diagonal/>
    </border>
    <border>
      <left/>
      <right style="thin">
        <color rgb="FFE0E0E0"/>
      </right>
      <top/>
      <bottom style="thin">
        <color rgb="FFAEAEAE"/>
      </bottom>
      <diagonal/>
    </border>
    <border>
      <left style="thin">
        <color rgb="FFE0E0E0"/>
      </left>
      <right/>
      <top/>
      <bottom style="thin">
        <color rgb="FFAEAEAE"/>
      </bottom>
      <diagonal/>
    </border>
    <border>
      <left/>
      <right/>
      <top style="thin">
        <color rgb="FFAEAEAE"/>
      </top>
      <bottom style="thin">
        <color rgb="FFAEAEAE"/>
      </bottom>
      <diagonal/>
    </border>
    <border>
      <left/>
      <right style="thin">
        <color rgb="FFE0E0E0"/>
      </right>
      <top style="thin">
        <color rgb="FFAEAEAE"/>
      </top>
      <bottom style="thin">
        <color rgb="FFAEAEAE"/>
      </bottom>
      <diagonal/>
    </border>
    <border>
      <left style="thin">
        <color rgb="FFE0E0E0"/>
      </left>
      <right/>
      <top style="thin">
        <color rgb="FFAEAEAE"/>
      </top>
      <bottom style="thin">
        <color rgb="FFAEAEAE"/>
      </bottom>
      <diagonal/>
    </border>
    <border>
      <left/>
      <right/>
      <top style="thin">
        <color rgb="FFAEAEAE"/>
      </top>
      <bottom style="thin">
        <color rgb="FF152935"/>
      </bottom>
      <diagonal/>
    </border>
    <border>
      <left/>
      <right style="thin">
        <color rgb="FFE0E0E0"/>
      </right>
      <top style="thin">
        <color rgb="FFAEAEAE"/>
      </top>
      <bottom style="thin">
        <color rgb="FF152935"/>
      </bottom>
      <diagonal/>
    </border>
    <border>
      <left style="thin">
        <color rgb="FFE0E0E0"/>
      </left>
      <right/>
      <top style="thin">
        <color rgb="FFAEAEAE"/>
      </top>
      <bottom style="thin">
        <color rgb="FF152935"/>
      </bottom>
      <diagonal/>
    </border>
    <border>
      <left/>
      <right/>
      <top/>
      <bottom style="thin">
        <color rgb="FF152935"/>
      </bottom>
      <diagonal/>
    </border>
    <border>
      <left/>
      <right style="thin">
        <color rgb="FFE0E0E0"/>
      </right>
      <top/>
      <bottom style="thin">
        <color rgb="FF152935"/>
      </bottom>
      <diagonal/>
    </border>
    <border>
      <left style="thin">
        <color rgb="FFE0E0E0"/>
      </left>
      <right/>
      <top/>
      <bottom style="thin">
        <color rgb="FF152935"/>
      </bottom>
      <diagonal/>
    </border>
    <border>
      <left/>
      <right/>
      <top style="thin">
        <color rgb="FF152935"/>
      </top>
      <bottom/>
      <diagonal/>
    </border>
    <border>
      <left/>
      <right/>
      <top style="thin">
        <color rgb="FF152935"/>
      </top>
      <bottom style="thin">
        <color rgb="FFAEAEAE"/>
      </bottom>
      <diagonal/>
    </border>
    <border>
      <left/>
      <right style="thin">
        <color rgb="FFE0E0E0"/>
      </right>
      <top style="thin">
        <color rgb="FF152935"/>
      </top>
      <bottom style="thin">
        <color rgb="FFAEAEAE"/>
      </bottom>
      <diagonal/>
    </border>
    <border>
      <left style="thin">
        <color rgb="FFE0E0E0"/>
      </left>
      <right/>
      <top style="thin">
        <color rgb="FF152935"/>
      </top>
      <bottom style="thin">
        <color rgb="FFAEAEAE"/>
      </bottom>
      <diagonal/>
    </border>
    <border>
      <left/>
      <right/>
      <top style="thin">
        <color rgb="FFAEAEAE"/>
      </top>
      <bottom/>
      <diagonal/>
    </border>
    <border>
      <left/>
      <right style="thin">
        <color rgb="FFE0E0E0"/>
      </right>
      <top style="thin">
        <color rgb="FFAEAEAE"/>
      </top>
      <bottom/>
      <diagonal/>
    </border>
    <border>
      <left style="thin">
        <color rgb="FFE0E0E0"/>
      </left>
      <right/>
      <top style="thin">
        <color rgb="FFAEAEAE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55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632">
    <xf numFmtId="0" fontId="0" fillId="0" borderId="0" xfId="0"/>
    <xf numFmtId="0" fontId="2" fillId="0" borderId="0" xfId="0" applyFont="1" applyFill="1" applyBorder="1" applyAlignment="1"/>
    <xf numFmtId="0" fontId="3" fillId="0" borderId="0" xfId="0" applyFont="1" applyFill="1" applyBorder="1" applyAlignment="1"/>
    <xf numFmtId="0" fontId="4" fillId="0" borderId="0" xfId="0" applyFont="1"/>
    <xf numFmtId="0" fontId="3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left"/>
    </xf>
    <xf numFmtId="0" fontId="4" fillId="0" borderId="0" xfId="0" applyFont="1" applyAlignment="1">
      <alignment horizontal="left"/>
    </xf>
    <xf numFmtId="0" fontId="4" fillId="3" borderId="1" xfId="0" applyFont="1" applyFill="1" applyBorder="1" applyAlignment="1">
      <alignment horizontal="left"/>
    </xf>
    <xf numFmtId="0" fontId="5" fillId="3" borderId="1" xfId="0" applyFont="1" applyFill="1" applyBorder="1" applyAlignment="1">
      <alignment horizontal="left"/>
    </xf>
    <xf numFmtId="49" fontId="4" fillId="3" borderId="1" xfId="0" applyNumberFormat="1" applyFont="1" applyFill="1" applyBorder="1" applyAlignment="1">
      <alignment horizontal="left"/>
    </xf>
    <xf numFmtId="0" fontId="5" fillId="3" borderId="6" xfId="0" applyFont="1" applyFill="1" applyBorder="1" applyAlignment="1">
      <alignment horizontal="left"/>
    </xf>
    <xf numFmtId="0" fontId="4" fillId="0" borderId="1" xfId="0" applyFont="1" applyFill="1" applyBorder="1" applyAlignment="1">
      <alignment horizontal="left"/>
    </xf>
    <xf numFmtId="164" fontId="4" fillId="0" borderId="1" xfId="0" applyNumberFormat="1" applyFont="1" applyFill="1" applyBorder="1" applyAlignment="1">
      <alignment horizontal="left"/>
    </xf>
    <xf numFmtId="164" fontId="5" fillId="0" borderId="1" xfId="0" applyNumberFormat="1" applyFont="1" applyFill="1" applyBorder="1" applyAlignment="1">
      <alignment horizontal="left"/>
    </xf>
    <xf numFmtId="164" fontId="5" fillId="0" borderId="6" xfId="0" applyNumberFormat="1" applyFont="1" applyFill="1" applyBorder="1" applyAlignment="1">
      <alignment horizontal="left"/>
    </xf>
    <xf numFmtId="164" fontId="6" fillId="0" borderId="0" xfId="0" applyNumberFormat="1" applyFont="1" applyFill="1" applyBorder="1" applyAlignment="1">
      <alignment horizontal="left"/>
    </xf>
    <xf numFmtId="0" fontId="4" fillId="2" borderId="1" xfId="0" applyFont="1" applyFill="1" applyBorder="1" applyAlignment="1">
      <alignment horizontal="left"/>
    </xf>
    <xf numFmtId="164" fontId="4" fillId="2" borderId="1" xfId="0" applyNumberFormat="1" applyFont="1" applyFill="1" applyBorder="1" applyAlignment="1">
      <alignment horizontal="left"/>
    </xf>
    <xf numFmtId="164" fontId="5" fillId="2" borderId="1" xfId="0" applyNumberFormat="1" applyFont="1" applyFill="1" applyBorder="1" applyAlignment="1">
      <alignment horizontal="left"/>
    </xf>
    <xf numFmtId="164" fontId="5" fillId="2" borderId="6" xfId="0" applyNumberFormat="1" applyFont="1" applyFill="1" applyBorder="1" applyAlignment="1">
      <alignment horizontal="left"/>
    </xf>
    <xf numFmtId="166" fontId="6" fillId="0" borderId="0" xfId="0" applyNumberFormat="1" applyFont="1" applyFill="1" applyBorder="1" applyAlignment="1">
      <alignment horizontal="left"/>
    </xf>
    <xf numFmtId="0" fontId="4" fillId="0" borderId="0" xfId="0" applyFont="1" applyFill="1" applyBorder="1"/>
    <xf numFmtId="0" fontId="4" fillId="4" borderId="1" xfId="0" applyFont="1" applyFill="1" applyBorder="1" applyAlignment="1">
      <alignment horizontal="left"/>
    </xf>
    <xf numFmtId="164" fontId="4" fillId="4" borderId="1" xfId="0" applyNumberFormat="1" applyFont="1" applyFill="1" applyBorder="1" applyAlignment="1">
      <alignment horizontal="left"/>
    </xf>
    <xf numFmtId="164" fontId="5" fillId="4" borderId="1" xfId="0" applyNumberFormat="1" applyFont="1" applyFill="1" applyBorder="1" applyAlignment="1">
      <alignment horizontal="left"/>
    </xf>
    <xf numFmtId="164" fontId="5" fillId="4" borderId="6" xfId="0" applyNumberFormat="1" applyFont="1" applyFill="1" applyBorder="1" applyAlignment="1">
      <alignment horizontal="left"/>
    </xf>
    <xf numFmtId="165" fontId="6" fillId="0" borderId="0" xfId="0" applyNumberFormat="1" applyFont="1" applyFill="1" applyBorder="1" applyAlignment="1">
      <alignment horizontal="left"/>
    </xf>
    <xf numFmtId="0" fontId="2" fillId="0" borderId="0" xfId="0" applyFont="1"/>
    <xf numFmtId="0" fontId="3" fillId="0" borderId="0" xfId="0" applyFont="1"/>
    <xf numFmtId="0" fontId="7" fillId="0" borderId="0" xfId="0" applyFont="1"/>
    <xf numFmtId="0" fontId="3" fillId="5" borderId="0" xfId="0" applyFont="1" applyFill="1" applyAlignment="1">
      <alignment horizontal="left"/>
    </xf>
    <xf numFmtId="0" fontId="3" fillId="0" borderId="0" xfId="0" applyFont="1" applyAlignment="1">
      <alignment horizontal="left"/>
    </xf>
    <xf numFmtId="0" fontId="6" fillId="0" borderId="1" xfId="0" applyFont="1" applyFill="1" applyBorder="1" applyAlignment="1">
      <alignment horizontal="left"/>
    </xf>
    <xf numFmtId="49" fontId="6" fillId="0" borderId="1" xfId="0" applyNumberFormat="1" applyFont="1" applyFill="1" applyBorder="1" applyAlignment="1">
      <alignment horizontal="left"/>
    </xf>
    <xf numFmtId="164" fontId="6" fillId="0" borderId="1" xfId="0" applyNumberFormat="1" applyFont="1" applyFill="1" applyBorder="1" applyAlignment="1">
      <alignment horizontal="left"/>
    </xf>
    <xf numFmtId="0" fontId="4" fillId="0" borderId="1" xfId="0" applyFont="1" applyBorder="1" applyAlignment="1">
      <alignment horizontal="left"/>
    </xf>
    <xf numFmtId="164" fontId="4" fillId="0" borderId="1" xfId="0" applyNumberFormat="1" applyFont="1" applyBorder="1" applyAlignment="1">
      <alignment horizontal="left"/>
    </xf>
    <xf numFmtId="164" fontId="5" fillId="0" borderId="1" xfId="0" applyNumberFormat="1" applyFont="1" applyBorder="1" applyAlignment="1">
      <alignment horizontal="left"/>
    </xf>
    <xf numFmtId="164" fontId="6" fillId="0" borderId="1" xfId="0" applyNumberFormat="1" applyFont="1" applyBorder="1" applyAlignment="1">
      <alignment horizontal="left"/>
    </xf>
    <xf numFmtId="164" fontId="6" fillId="4" borderId="1" xfId="0" applyNumberFormat="1" applyFont="1" applyFill="1" applyBorder="1" applyAlignment="1">
      <alignment horizontal="left"/>
    </xf>
    <xf numFmtId="165" fontId="6" fillId="0" borderId="1" xfId="0" applyNumberFormat="1" applyFont="1" applyFill="1" applyBorder="1" applyAlignment="1">
      <alignment horizontal="left"/>
    </xf>
    <xf numFmtId="165" fontId="6" fillId="4" borderId="1" xfId="0" applyNumberFormat="1" applyFont="1" applyFill="1" applyBorder="1" applyAlignment="1">
      <alignment horizontal="left"/>
    </xf>
    <xf numFmtId="165" fontId="6" fillId="0" borderId="1" xfId="0" applyNumberFormat="1" applyFont="1" applyBorder="1" applyAlignment="1">
      <alignment horizontal="left"/>
    </xf>
    <xf numFmtId="0" fontId="9" fillId="0" borderId="1" xfId="13" applyFont="1" applyBorder="1" applyAlignment="1">
      <alignment horizontal="center" wrapText="1"/>
    </xf>
    <xf numFmtId="0" fontId="9" fillId="6" borderId="1" xfId="16" applyFont="1" applyFill="1" applyBorder="1" applyAlignment="1">
      <alignment horizontal="left" vertical="top" wrapText="1"/>
    </xf>
    <xf numFmtId="167" fontId="10" fillId="7" borderId="1" xfId="17" applyNumberFormat="1" applyFont="1" applyFill="1" applyBorder="1" applyAlignment="1">
      <alignment horizontal="center" vertical="top"/>
    </xf>
    <xf numFmtId="168" fontId="10" fillId="7" borderId="1" xfId="18" applyNumberFormat="1" applyFont="1" applyFill="1" applyBorder="1" applyAlignment="1">
      <alignment horizontal="right" vertical="top"/>
    </xf>
    <xf numFmtId="169" fontId="10" fillId="7" borderId="1" xfId="19" applyNumberFormat="1" applyFont="1" applyFill="1" applyBorder="1" applyAlignment="1">
      <alignment horizontal="right" vertical="top"/>
    </xf>
    <xf numFmtId="170" fontId="10" fillId="7" borderId="1" xfId="20" applyNumberFormat="1" applyFont="1" applyFill="1" applyBorder="1" applyAlignment="1">
      <alignment horizontal="right" vertical="top"/>
    </xf>
    <xf numFmtId="170" fontId="10" fillId="7" borderId="1" xfId="21" applyNumberFormat="1" applyFont="1" applyFill="1" applyBorder="1" applyAlignment="1">
      <alignment horizontal="right" vertical="top"/>
    </xf>
    <xf numFmtId="0" fontId="9" fillId="6" borderId="1" xfId="23" applyFont="1" applyFill="1" applyBorder="1" applyAlignment="1">
      <alignment horizontal="left" vertical="top" wrapText="1"/>
    </xf>
    <xf numFmtId="167" fontId="10" fillId="7" borderId="1" xfId="24" applyNumberFormat="1" applyFont="1" applyFill="1" applyBorder="1" applyAlignment="1">
      <alignment horizontal="center" vertical="top"/>
    </xf>
    <xf numFmtId="168" fontId="10" fillId="7" borderId="1" xfId="25" applyNumberFormat="1" applyFont="1" applyFill="1" applyBorder="1" applyAlignment="1">
      <alignment horizontal="right" vertical="top"/>
    </xf>
    <xf numFmtId="169" fontId="10" fillId="7" borderId="1" xfId="26" applyNumberFormat="1" applyFont="1" applyFill="1" applyBorder="1" applyAlignment="1">
      <alignment horizontal="right" vertical="top"/>
    </xf>
    <xf numFmtId="170" fontId="10" fillId="7" borderId="1" xfId="27" applyNumberFormat="1" applyFont="1" applyFill="1" applyBorder="1" applyAlignment="1">
      <alignment horizontal="right" vertical="top"/>
    </xf>
    <xf numFmtId="170" fontId="10" fillId="7" borderId="1" xfId="28" applyNumberFormat="1" applyFont="1" applyFill="1" applyBorder="1" applyAlignment="1">
      <alignment horizontal="right" vertical="top"/>
    </xf>
    <xf numFmtId="0" fontId="9" fillId="6" borderId="1" xfId="30" applyFont="1" applyFill="1" applyBorder="1" applyAlignment="1">
      <alignment horizontal="left" vertical="top" wrapText="1"/>
    </xf>
    <xf numFmtId="167" fontId="10" fillId="7" borderId="1" xfId="31" applyNumberFormat="1" applyFont="1" applyFill="1" applyBorder="1" applyAlignment="1">
      <alignment horizontal="center" vertical="top"/>
    </xf>
    <xf numFmtId="168" fontId="10" fillId="7" borderId="1" xfId="32" applyNumberFormat="1" applyFont="1" applyFill="1" applyBorder="1" applyAlignment="1">
      <alignment horizontal="right" vertical="top"/>
    </xf>
    <xf numFmtId="169" fontId="10" fillId="7" borderId="1" xfId="33" applyNumberFormat="1" applyFont="1" applyFill="1" applyBorder="1" applyAlignment="1">
      <alignment horizontal="right" vertical="top"/>
    </xf>
    <xf numFmtId="170" fontId="10" fillId="7" borderId="1" xfId="34" applyNumberFormat="1" applyFont="1" applyFill="1" applyBorder="1" applyAlignment="1">
      <alignment horizontal="right" vertical="top"/>
    </xf>
    <xf numFmtId="170" fontId="10" fillId="7" borderId="1" xfId="35" applyNumberFormat="1" applyFont="1" applyFill="1" applyBorder="1" applyAlignment="1">
      <alignment horizontal="right" vertical="top"/>
    </xf>
    <xf numFmtId="171" fontId="10" fillId="7" borderId="1" xfId="36" applyNumberFormat="1" applyFont="1" applyFill="1" applyBorder="1" applyAlignment="1">
      <alignment horizontal="right" vertical="top"/>
    </xf>
    <xf numFmtId="172" fontId="10" fillId="7" borderId="1" xfId="37" applyNumberFormat="1" applyFont="1" applyFill="1" applyBorder="1" applyAlignment="1">
      <alignment horizontal="right" vertical="top"/>
    </xf>
    <xf numFmtId="168" fontId="10" fillId="7" borderId="1" xfId="38" applyNumberFormat="1" applyFont="1" applyFill="1" applyBorder="1" applyAlignment="1">
      <alignment horizontal="right" vertical="top"/>
    </xf>
    <xf numFmtId="171" fontId="10" fillId="7" borderId="1" xfId="39" applyNumberFormat="1" applyFont="1" applyFill="1" applyBorder="1" applyAlignment="1">
      <alignment horizontal="right" vertical="top"/>
    </xf>
    <xf numFmtId="172" fontId="10" fillId="7" borderId="1" xfId="40" applyNumberFormat="1" applyFont="1" applyFill="1" applyBorder="1" applyAlignment="1">
      <alignment horizontal="right" vertical="top"/>
    </xf>
    <xf numFmtId="168" fontId="10" fillId="7" borderId="1" xfId="41" applyNumberFormat="1" applyFont="1" applyFill="1" applyBorder="1" applyAlignment="1">
      <alignment horizontal="right" vertical="top"/>
    </xf>
    <xf numFmtId="0" fontId="9" fillId="6" borderId="1" xfId="43" applyFont="1" applyFill="1" applyBorder="1" applyAlignment="1">
      <alignment horizontal="left" vertical="top" wrapText="1"/>
    </xf>
    <xf numFmtId="167" fontId="10" fillId="7" borderId="1" xfId="44" applyNumberFormat="1" applyFont="1" applyFill="1" applyBorder="1" applyAlignment="1">
      <alignment horizontal="center" vertical="top"/>
    </xf>
    <xf numFmtId="171" fontId="10" fillId="7" borderId="1" xfId="45" applyNumberFormat="1" applyFont="1" applyFill="1" applyBorder="1" applyAlignment="1">
      <alignment horizontal="right" vertical="top"/>
    </xf>
    <xf numFmtId="172" fontId="10" fillId="7" borderId="1" xfId="46" applyNumberFormat="1" applyFont="1" applyFill="1" applyBorder="1" applyAlignment="1">
      <alignment horizontal="right" vertical="top"/>
    </xf>
    <xf numFmtId="168" fontId="10" fillId="7" borderId="1" xfId="47" applyNumberFormat="1" applyFont="1" applyFill="1" applyBorder="1" applyAlignment="1">
      <alignment horizontal="right" vertical="top"/>
    </xf>
    <xf numFmtId="168" fontId="10" fillId="7" borderId="1" xfId="48" applyNumberFormat="1" applyFont="1" applyFill="1" applyBorder="1" applyAlignment="1">
      <alignment horizontal="right" vertical="top"/>
    </xf>
    <xf numFmtId="0" fontId="9" fillId="0" borderId="1" xfId="54" applyFont="1" applyBorder="1" applyAlignment="1">
      <alignment horizontal="center" wrapText="1"/>
    </xf>
    <xf numFmtId="0" fontId="9" fillId="0" borderId="1" xfId="55" applyFont="1" applyBorder="1" applyAlignment="1">
      <alignment horizontal="center" wrapText="1"/>
    </xf>
    <xf numFmtId="0" fontId="9" fillId="0" borderId="1" xfId="56" applyFont="1" applyBorder="1" applyAlignment="1">
      <alignment horizontal="center" wrapText="1"/>
    </xf>
    <xf numFmtId="173" fontId="10" fillId="7" borderId="1" xfId="57" applyNumberFormat="1" applyFont="1" applyFill="1" applyBorder="1" applyAlignment="1">
      <alignment horizontal="center" vertical="top"/>
    </xf>
    <xf numFmtId="167" fontId="10" fillId="7" borderId="1" xfId="58" applyNumberFormat="1" applyFont="1" applyFill="1" applyBorder="1" applyAlignment="1">
      <alignment horizontal="center" vertical="top"/>
    </xf>
    <xf numFmtId="173" fontId="10" fillId="7" borderId="1" xfId="59" applyNumberFormat="1" applyFont="1" applyFill="1" applyBorder="1" applyAlignment="1">
      <alignment horizontal="center" vertical="top"/>
    </xf>
    <xf numFmtId="173" fontId="10" fillId="7" borderId="1" xfId="60" applyNumberFormat="1" applyFont="1" applyFill="1" applyBorder="1" applyAlignment="1">
      <alignment horizontal="center" vertical="top"/>
    </xf>
    <xf numFmtId="167" fontId="10" fillId="7" borderId="1" xfId="61" applyNumberFormat="1" applyFont="1" applyFill="1" applyBorder="1" applyAlignment="1">
      <alignment horizontal="center" vertical="top"/>
    </xf>
    <xf numFmtId="173" fontId="10" fillId="7" borderId="1" xfId="62" applyNumberFormat="1" applyFont="1" applyFill="1" applyBorder="1" applyAlignment="1">
      <alignment horizontal="center" vertical="top"/>
    </xf>
    <xf numFmtId="173" fontId="10" fillId="7" borderId="1" xfId="63" applyNumberFormat="1" applyFont="1" applyFill="1" applyBorder="1" applyAlignment="1">
      <alignment horizontal="center" vertical="top"/>
    </xf>
    <xf numFmtId="173" fontId="10" fillId="7" borderId="1" xfId="64" applyNumberFormat="1" applyFont="1" applyFill="1" applyBorder="1" applyAlignment="1">
      <alignment horizontal="center" vertical="top"/>
    </xf>
    <xf numFmtId="167" fontId="10" fillId="7" borderId="1" xfId="65" applyNumberFormat="1" applyFont="1" applyFill="1" applyBorder="1" applyAlignment="1">
      <alignment horizontal="center" vertical="top"/>
    </xf>
    <xf numFmtId="173" fontId="10" fillId="7" borderId="1" xfId="66" applyNumberFormat="1" applyFont="1" applyFill="1" applyBorder="1" applyAlignment="1">
      <alignment horizontal="center" vertical="top"/>
    </xf>
    <xf numFmtId="173" fontId="10" fillId="7" borderId="1" xfId="67" applyNumberFormat="1" applyFont="1" applyFill="1" applyBorder="1" applyAlignment="1">
      <alignment horizontal="center" vertical="top"/>
    </xf>
    <xf numFmtId="167" fontId="10" fillId="7" borderId="1" xfId="68" applyNumberFormat="1" applyFont="1" applyFill="1" applyBorder="1" applyAlignment="1">
      <alignment horizontal="center" vertical="top"/>
    </xf>
    <xf numFmtId="173" fontId="10" fillId="7" borderId="1" xfId="69" applyNumberFormat="1" applyFont="1" applyFill="1" applyBorder="1" applyAlignment="1">
      <alignment horizontal="center" vertical="top"/>
    </xf>
    <xf numFmtId="173" fontId="10" fillId="7" borderId="1" xfId="70" applyNumberFormat="1" applyFont="1" applyFill="1" applyBorder="1" applyAlignment="1">
      <alignment horizontal="center" vertical="top"/>
    </xf>
    <xf numFmtId="173" fontId="10" fillId="8" borderId="1" xfId="59" applyNumberFormat="1" applyFont="1" applyFill="1" applyBorder="1" applyAlignment="1">
      <alignment horizontal="center" vertical="top"/>
    </xf>
    <xf numFmtId="168" fontId="10" fillId="8" borderId="1" xfId="59" applyNumberFormat="1" applyFont="1" applyFill="1" applyBorder="1" applyAlignment="1">
      <alignment horizontal="center" vertical="top"/>
    </xf>
    <xf numFmtId="0" fontId="10" fillId="7" borderId="1" xfId="71" applyFont="1" applyFill="1" applyBorder="1" applyAlignment="1">
      <alignment horizontal="center" vertical="top" wrapText="1"/>
    </xf>
    <xf numFmtId="0" fontId="10" fillId="7" borderId="1" xfId="72" applyFont="1" applyFill="1" applyBorder="1" applyAlignment="1">
      <alignment horizontal="center" vertical="top" wrapText="1"/>
    </xf>
    <xf numFmtId="168" fontId="10" fillId="7" borderId="1" xfId="72" applyNumberFormat="1" applyFont="1" applyFill="1" applyBorder="1" applyAlignment="1">
      <alignment horizontal="center" vertical="top" wrapText="1"/>
    </xf>
    <xf numFmtId="0" fontId="10" fillId="7" borderId="1" xfId="73" applyFont="1" applyFill="1" applyBorder="1" applyAlignment="1">
      <alignment horizontal="center" vertical="top" wrapText="1"/>
    </xf>
    <xf numFmtId="0" fontId="10" fillId="7" borderId="1" xfId="74" applyFont="1" applyFill="1" applyBorder="1" applyAlignment="1">
      <alignment horizontal="center" vertical="top" wrapText="1"/>
    </xf>
    <xf numFmtId="168" fontId="10" fillId="7" borderId="1" xfId="74" applyNumberFormat="1" applyFont="1" applyFill="1" applyBorder="1" applyAlignment="1">
      <alignment horizontal="center" vertical="top" wrapText="1"/>
    </xf>
    <xf numFmtId="168" fontId="10" fillId="8" borderId="1" xfId="62" applyNumberFormat="1" applyFont="1" applyFill="1" applyBorder="1" applyAlignment="1">
      <alignment horizontal="center" vertical="top"/>
    </xf>
    <xf numFmtId="0" fontId="10" fillId="7" borderId="1" xfId="75" applyFont="1" applyFill="1" applyBorder="1" applyAlignment="1">
      <alignment horizontal="center" vertical="top" wrapText="1"/>
    </xf>
    <xf numFmtId="0" fontId="10" fillId="7" borderId="1" xfId="76" applyFont="1" applyFill="1" applyBorder="1" applyAlignment="1">
      <alignment horizontal="center" vertical="top" wrapText="1"/>
    </xf>
    <xf numFmtId="0" fontId="11" fillId="0" borderId="0" xfId="77" applyFont="1"/>
    <xf numFmtId="0" fontId="12" fillId="9" borderId="0" xfId="78" applyFont="1" applyFill="1" applyAlignment="1">
      <alignment horizontal="left" vertical="center" wrapText="1"/>
    </xf>
    <xf numFmtId="0" fontId="9" fillId="0" borderId="1" xfId="14" applyFont="1" applyBorder="1" applyAlignment="1">
      <alignment horizontal="center" wrapText="1"/>
    </xf>
    <xf numFmtId="0" fontId="9" fillId="8" borderId="1" xfId="16" applyFont="1" applyFill="1" applyBorder="1" applyAlignment="1">
      <alignment horizontal="left" vertical="top" wrapText="1"/>
    </xf>
    <xf numFmtId="169" fontId="10" fillId="7" borderId="1" xfId="82" applyNumberFormat="1" applyFont="1" applyFill="1" applyBorder="1" applyAlignment="1">
      <alignment horizontal="right" vertical="top"/>
    </xf>
    <xf numFmtId="168" fontId="10" fillId="8" borderId="1" xfId="70" applyNumberFormat="1" applyFont="1" applyFill="1" applyBorder="1" applyAlignment="1">
      <alignment horizontal="right" vertical="top"/>
    </xf>
    <xf numFmtId="168" fontId="10" fillId="7" borderId="1" xfId="83" applyNumberFormat="1" applyFont="1" applyFill="1" applyBorder="1" applyAlignment="1">
      <alignment horizontal="right" vertical="top"/>
    </xf>
    <xf numFmtId="0" fontId="9" fillId="8" borderId="1" xfId="30" applyFont="1" applyFill="1" applyBorder="1" applyAlignment="1">
      <alignment horizontal="left" vertical="top" wrapText="1"/>
    </xf>
    <xf numFmtId="169" fontId="10" fillId="7" borderId="1" xfId="85" applyNumberFormat="1" applyFont="1" applyFill="1" applyBorder="1" applyAlignment="1">
      <alignment horizontal="right" vertical="top"/>
    </xf>
    <xf numFmtId="168" fontId="10" fillId="8" borderId="1" xfId="86" applyNumberFormat="1" applyFont="1" applyFill="1" applyBorder="1" applyAlignment="1">
      <alignment horizontal="right" vertical="top"/>
    </xf>
    <xf numFmtId="169" fontId="10" fillId="7" borderId="1" xfId="87" applyNumberFormat="1" applyFont="1" applyFill="1" applyBorder="1" applyAlignment="1">
      <alignment horizontal="right" vertical="top"/>
    </xf>
    <xf numFmtId="168" fontId="10" fillId="7" borderId="1" xfId="63" applyNumberFormat="1" applyFont="1" applyFill="1" applyBorder="1" applyAlignment="1">
      <alignment horizontal="right" vertical="top"/>
    </xf>
    <xf numFmtId="0" fontId="9" fillId="10" borderId="1" xfId="30" applyFont="1" applyFill="1" applyBorder="1" applyAlignment="1">
      <alignment horizontal="left" vertical="top" wrapText="1"/>
    </xf>
    <xf numFmtId="168" fontId="10" fillId="10" borderId="1" xfId="86" applyNumberFormat="1" applyFont="1" applyFill="1" applyBorder="1" applyAlignment="1">
      <alignment horizontal="right" vertical="top"/>
    </xf>
    <xf numFmtId="168" fontId="10" fillId="7" borderId="1" xfId="86" applyNumberFormat="1" applyFont="1" applyFill="1" applyBorder="1" applyAlignment="1">
      <alignment horizontal="right" vertical="top"/>
    </xf>
    <xf numFmtId="0" fontId="9" fillId="8" borderId="1" xfId="23" applyFont="1" applyFill="1" applyBorder="1" applyAlignment="1">
      <alignment horizontal="left" vertical="top" wrapText="1"/>
    </xf>
    <xf numFmtId="0" fontId="10" fillId="7" borderId="1" xfId="88" applyFont="1" applyFill="1" applyBorder="1" applyAlignment="1">
      <alignment horizontal="right" vertical="top"/>
    </xf>
    <xf numFmtId="168" fontId="10" fillId="8" borderId="1" xfId="63" applyNumberFormat="1" applyFont="1" applyFill="1" applyBorder="1" applyAlignment="1">
      <alignment horizontal="right" vertical="top"/>
    </xf>
    <xf numFmtId="171" fontId="10" fillId="7" borderId="1" xfId="89" applyNumberFormat="1" applyFont="1" applyFill="1" applyBorder="1" applyAlignment="1">
      <alignment horizontal="right" vertical="top"/>
    </xf>
    <xf numFmtId="0" fontId="10" fillId="7" borderId="1" xfId="90" applyFont="1" applyFill="1" applyBorder="1" applyAlignment="1">
      <alignment horizontal="right" vertical="top"/>
    </xf>
    <xf numFmtId="171" fontId="10" fillId="7" borderId="1" xfId="91" applyNumberFormat="1" applyFont="1" applyFill="1" applyBorder="1" applyAlignment="1">
      <alignment horizontal="right" vertical="top"/>
    </xf>
    <xf numFmtId="172" fontId="10" fillId="7" borderId="1" xfId="92" applyNumberFormat="1" applyFont="1" applyFill="1" applyBorder="1" applyAlignment="1">
      <alignment horizontal="right" vertical="top"/>
    </xf>
    <xf numFmtId="172" fontId="10" fillId="7" borderId="1" xfId="94" applyNumberFormat="1" applyFont="1" applyFill="1" applyBorder="1" applyAlignment="1">
      <alignment horizontal="right" vertical="top"/>
    </xf>
    <xf numFmtId="168" fontId="10" fillId="7" borderId="1" xfId="95" applyNumberFormat="1" applyFont="1" applyFill="1" applyBorder="1" applyAlignment="1">
      <alignment horizontal="right" vertical="top"/>
    </xf>
    <xf numFmtId="171" fontId="10" fillId="7" borderId="1" xfId="96" applyNumberFormat="1" applyFont="1" applyFill="1" applyBorder="1" applyAlignment="1">
      <alignment horizontal="right" vertical="top"/>
    </xf>
    <xf numFmtId="0" fontId="12" fillId="9" borderId="1" xfId="78" applyFont="1" applyFill="1" applyBorder="1" applyAlignment="1">
      <alignment horizontal="left" vertical="center" wrapText="1"/>
    </xf>
    <xf numFmtId="0" fontId="4" fillId="0" borderId="1" xfId="0" applyFont="1" applyBorder="1"/>
    <xf numFmtId="0" fontId="9" fillId="0" borderId="1" xfId="9" applyFont="1" applyBorder="1" applyAlignment="1">
      <alignment horizontal="center" wrapText="1"/>
    </xf>
    <xf numFmtId="0" fontId="9" fillId="0" borderId="1" xfId="101" applyFont="1" applyBorder="1" applyAlignment="1">
      <alignment horizontal="center"/>
    </xf>
    <xf numFmtId="0" fontId="9" fillId="6" borderId="1" xfId="102" applyFont="1" applyFill="1" applyBorder="1" applyAlignment="1">
      <alignment horizontal="left" vertical="top" wrapText="1"/>
    </xf>
    <xf numFmtId="167" fontId="10" fillId="7" borderId="1" xfId="17" applyNumberFormat="1" applyFont="1" applyFill="1" applyBorder="1" applyAlignment="1">
      <alignment horizontal="right" vertical="top"/>
    </xf>
    <xf numFmtId="0" fontId="9" fillId="6" borderId="1" xfId="103" applyFont="1" applyFill="1" applyBorder="1" applyAlignment="1">
      <alignment horizontal="left" vertical="top" wrapText="1"/>
    </xf>
    <xf numFmtId="167" fontId="10" fillId="7" borderId="1" xfId="24" applyNumberFormat="1" applyFont="1" applyFill="1" applyBorder="1" applyAlignment="1">
      <alignment horizontal="right" vertical="top"/>
    </xf>
    <xf numFmtId="0" fontId="9" fillId="6" borderId="1" xfId="104" applyFont="1" applyFill="1" applyBorder="1" applyAlignment="1">
      <alignment horizontal="left" vertical="top" wrapText="1"/>
    </xf>
    <xf numFmtId="0" fontId="10" fillId="7" borderId="1" xfId="105" applyFont="1" applyFill="1" applyBorder="1" applyAlignment="1">
      <alignment horizontal="left" vertical="top" wrapText="1"/>
    </xf>
    <xf numFmtId="173" fontId="10" fillId="7" borderId="1" xfId="69" applyNumberFormat="1" applyFont="1" applyFill="1" applyBorder="1" applyAlignment="1">
      <alignment horizontal="right" vertical="top"/>
    </xf>
    <xf numFmtId="0" fontId="9" fillId="0" borderId="1" xfId="107" applyFont="1" applyBorder="1" applyAlignment="1">
      <alignment horizontal="center"/>
    </xf>
    <xf numFmtId="171" fontId="10" fillId="7" borderId="1" xfId="108" applyNumberFormat="1" applyFont="1" applyFill="1" applyBorder="1" applyAlignment="1">
      <alignment horizontal="right" vertical="top"/>
    </xf>
    <xf numFmtId="0" fontId="10" fillId="7" borderId="1" xfId="109" applyFont="1" applyFill="1" applyBorder="1" applyAlignment="1">
      <alignment horizontal="left" vertical="top" wrapText="1"/>
    </xf>
    <xf numFmtId="0" fontId="10" fillId="7" borderId="1" xfId="110" applyFont="1" applyFill="1" applyBorder="1" applyAlignment="1">
      <alignment horizontal="left" vertical="top" wrapText="1"/>
    </xf>
    <xf numFmtId="0" fontId="10" fillId="7" borderId="1" xfId="71" applyFont="1" applyFill="1" applyBorder="1" applyAlignment="1">
      <alignment horizontal="left" vertical="top" wrapText="1"/>
    </xf>
    <xf numFmtId="0" fontId="10" fillId="7" borderId="1" xfId="72" applyFont="1" applyFill="1" applyBorder="1" applyAlignment="1">
      <alignment horizontal="left" vertical="top" wrapText="1"/>
    </xf>
    <xf numFmtId="173" fontId="10" fillId="7" borderId="1" xfId="95" applyNumberFormat="1" applyFont="1" applyFill="1" applyBorder="1" applyAlignment="1">
      <alignment horizontal="right" vertical="top"/>
    </xf>
    <xf numFmtId="0" fontId="15" fillId="0" borderId="0" xfId="0" applyFont="1" applyFill="1" applyBorder="1" applyAlignment="1"/>
    <xf numFmtId="0" fontId="4" fillId="0" borderId="0" xfId="0" applyFont="1" applyFill="1" applyBorder="1" applyAlignment="1"/>
    <xf numFmtId="0" fontId="12" fillId="9" borderId="0" xfId="114" applyFont="1" applyFill="1" applyAlignment="1">
      <alignment horizontal="left" vertical="center" wrapText="1"/>
    </xf>
    <xf numFmtId="0" fontId="9" fillId="0" borderId="1" xfId="117" applyFont="1" applyBorder="1" applyAlignment="1">
      <alignment horizontal="center" wrapText="1"/>
    </xf>
    <xf numFmtId="0" fontId="9" fillId="0" borderId="1" xfId="120" applyFont="1" applyBorder="1" applyAlignment="1">
      <alignment horizontal="center"/>
    </xf>
    <xf numFmtId="0" fontId="9" fillId="6" borderId="1" xfId="121" applyFont="1" applyFill="1" applyBorder="1" applyAlignment="1">
      <alignment horizontal="left" vertical="top" wrapText="1"/>
    </xf>
    <xf numFmtId="167" fontId="10" fillId="7" borderId="1" xfId="122" applyNumberFormat="1" applyFont="1" applyFill="1" applyBorder="1" applyAlignment="1">
      <alignment horizontal="right" vertical="top"/>
    </xf>
    <xf numFmtId="168" fontId="10" fillId="7" borderId="1" xfId="123" applyNumberFormat="1" applyFont="1" applyFill="1" applyBorder="1" applyAlignment="1">
      <alignment horizontal="right" vertical="top"/>
    </xf>
    <xf numFmtId="0" fontId="9" fillId="6" borderId="1" xfId="124" applyFont="1" applyFill="1" applyBorder="1" applyAlignment="1">
      <alignment horizontal="left" vertical="top" wrapText="1"/>
    </xf>
    <xf numFmtId="167" fontId="10" fillId="7" borderId="1" xfId="125" applyNumberFormat="1" applyFont="1" applyFill="1" applyBorder="1" applyAlignment="1">
      <alignment horizontal="right" vertical="top"/>
    </xf>
    <xf numFmtId="168" fontId="10" fillId="7" borderId="1" xfId="126" applyNumberFormat="1" applyFont="1" applyFill="1" applyBorder="1" applyAlignment="1">
      <alignment horizontal="right" vertical="top"/>
    </xf>
    <xf numFmtId="0" fontId="9" fillId="6" borderId="1" xfId="127" applyFont="1" applyFill="1" applyBorder="1" applyAlignment="1">
      <alignment horizontal="left" vertical="top" wrapText="1"/>
    </xf>
    <xf numFmtId="0" fontId="10" fillId="7" borderId="1" xfId="128" applyFont="1" applyFill="1" applyBorder="1" applyAlignment="1">
      <alignment horizontal="left" vertical="top" wrapText="1"/>
    </xf>
    <xf numFmtId="173" fontId="10" fillId="7" borderId="1" xfId="129" applyNumberFormat="1" applyFont="1" applyFill="1" applyBorder="1" applyAlignment="1">
      <alignment horizontal="right" vertical="top"/>
    </xf>
    <xf numFmtId="0" fontId="9" fillId="0" borderId="1" xfId="135" applyFont="1" applyBorder="1" applyAlignment="1">
      <alignment horizontal="center"/>
    </xf>
    <xf numFmtId="171" fontId="10" fillId="7" borderId="1" xfId="136" applyNumberFormat="1" applyFont="1" applyFill="1" applyBorder="1" applyAlignment="1">
      <alignment horizontal="right" vertical="top"/>
    </xf>
    <xf numFmtId="0" fontId="10" fillId="7" borderId="1" xfId="137" applyFont="1" applyFill="1" applyBorder="1" applyAlignment="1">
      <alignment horizontal="left" vertical="top" wrapText="1"/>
    </xf>
    <xf numFmtId="171" fontId="10" fillId="7" borderId="1" xfId="138" applyNumberFormat="1" applyFont="1" applyFill="1" applyBorder="1" applyAlignment="1">
      <alignment horizontal="right" vertical="top"/>
    </xf>
    <xf numFmtId="0" fontId="10" fillId="7" borderId="1" xfId="139" applyFont="1" applyFill="1" applyBorder="1" applyAlignment="1">
      <alignment horizontal="left" vertical="top" wrapText="1"/>
    </xf>
    <xf numFmtId="0" fontId="10" fillId="7" borderId="1" xfId="140" applyFont="1" applyFill="1" applyBorder="1" applyAlignment="1">
      <alignment horizontal="left" vertical="top" wrapText="1"/>
    </xf>
    <xf numFmtId="171" fontId="10" fillId="7" borderId="1" xfId="141" applyNumberFormat="1" applyFont="1" applyFill="1" applyBorder="1" applyAlignment="1">
      <alignment horizontal="right" vertical="top"/>
    </xf>
    <xf numFmtId="173" fontId="10" fillId="7" borderId="1" xfId="142" applyNumberFormat="1" applyFont="1" applyFill="1" applyBorder="1" applyAlignment="1">
      <alignment horizontal="right" vertical="top"/>
    </xf>
    <xf numFmtId="0" fontId="10" fillId="7" borderId="1" xfId="143" applyFont="1" applyFill="1" applyBorder="1" applyAlignment="1">
      <alignment horizontal="left" vertical="top" wrapText="1"/>
    </xf>
    <xf numFmtId="0" fontId="16" fillId="5" borderId="0" xfId="0" applyFont="1" applyFill="1" applyAlignment="1">
      <alignment horizontal="left"/>
    </xf>
    <xf numFmtId="0" fontId="4" fillId="11" borderId="1" xfId="0" applyFont="1" applyFill="1" applyBorder="1" applyAlignment="1">
      <alignment horizontal="left"/>
    </xf>
    <xf numFmtId="49" fontId="4" fillId="11" borderId="1" xfId="0" applyNumberFormat="1" applyFont="1" applyFill="1" applyBorder="1" applyAlignment="1">
      <alignment horizontal="left"/>
    </xf>
    <xf numFmtId="0" fontId="6" fillId="0" borderId="1" xfId="0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left"/>
    </xf>
    <xf numFmtId="164" fontId="4" fillId="11" borderId="1" xfId="0" applyNumberFormat="1" applyFont="1" applyFill="1" applyBorder="1" applyAlignment="1">
      <alignment horizontal="left"/>
    </xf>
    <xf numFmtId="164" fontId="6" fillId="11" borderId="1" xfId="0" applyNumberFormat="1" applyFont="1" applyFill="1" applyBorder="1" applyAlignment="1">
      <alignment horizontal="left"/>
    </xf>
    <xf numFmtId="164" fontId="6" fillId="0" borderId="1" xfId="0" applyNumberFormat="1" applyFont="1" applyFill="1" applyBorder="1" applyAlignment="1">
      <alignment horizontal="center"/>
    </xf>
    <xf numFmtId="166" fontId="6" fillId="11" borderId="1" xfId="0" applyNumberFormat="1" applyFont="1" applyFill="1" applyBorder="1" applyAlignment="1">
      <alignment horizontal="left"/>
    </xf>
    <xf numFmtId="166" fontId="6" fillId="0" borderId="1" xfId="0" applyNumberFormat="1" applyFont="1" applyFill="1" applyBorder="1" applyAlignment="1">
      <alignment horizontal="left"/>
    </xf>
    <xf numFmtId="0" fontId="9" fillId="0" borderId="1" xfId="157" applyFont="1" applyBorder="1" applyAlignment="1">
      <alignment horizontal="center" wrapText="1"/>
    </xf>
    <xf numFmtId="0" fontId="9" fillId="0" borderId="1" xfId="156" applyFont="1" applyBorder="1" applyAlignment="1">
      <alignment horizontal="center" wrapText="1"/>
    </xf>
    <xf numFmtId="0" fontId="9" fillId="6" borderId="1" xfId="160" applyFont="1" applyFill="1" applyBorder="1" applyAlignment="1">
      <alignment horizontal="center" vertical="top" wrapText="1"/>
    </xf>
    <xf numFmtId="167" fontId="10" fillId="7" borderId="1" xfId="161" applyNumberFormat="1" applyFont="1" applyFill="1" applyBorder="1" applyAlignment="1">
      <alignment horizontal="center" vertical="top"/>
    </xf>
    <xf numFmtId="168" fontId="10" fillId="7" borderId="1" xfId="162" applyNumberFormat="1" applyFont="1" applyFill="1" applyBorder="1" applyAlignment="1">
      <alignment horizontal="center" vertical="top"/>
    </xf>
    <xf numFmtId="169" fontId="10" fillId="7" borderId="1" xfId="163" applyNumberFormat="1" applyFont="1" applyFill="1" applyBorder="1" applyAlignment="1">
      <alignment horizontal="center" vertical="top"/>
    </xf>
    <xf numFmtId="168" fontId="10" fillId="7" borderId="1" xfId="164" applyNumberFormat="1" applyFont="1" applyFill="1" applyBorder="1" applyAlignment="1">
      <alignment horizontal="center" vertical="top"/>
    </xf>
    <xf numFmtId="170" fontId="10" fillId="7" borderId="1" xfId="165" applyNumberFormat="1" applyFont="1" applyFill="1" applyBorder="1" applyAlignment="1">
      <alignment horizontal="center" vertical="top"/>
    </xf>
    <xf numFmtId="170" fontId="10" fillId="7" borderId="1" xfId="166" applyNumberFormat="1" applyFont="1" applyFill="1" applyBorder="1" applyAlignment="1">
      <alignment horizontal="center" vertical="top"/>
    </xf>
    <xf numFmtId="0" fontId="9" fillId="6" borderId="1" xfId="160" applyFont="1" applyFill="1" applyBorder="1" applyAlignment="1">
      <alignment horizontal="left" vertical="top" wrapText="1"/>
    </xf>
    <xf numFmtId="167" fontId="10" fillId="7" borderId="1" xfId="161" applyNumberFormat="1" applyFont="1" applyFill="1" applyBorder="1" applyAlignment="1">
      <alignment horizontal="right" vertical="top"/>
    </xf>
    <xf numFmtId="168" fontId="10" fillId="7" borderId="1" xfId="162" applyNumberFormat="1" applyFont="1" applyFill="1" applyBorder="1" applyAlignment="1">
      <alignment horizontal="right" vertical="top"/>
    </xf>
    <xf numFmtId="169" fontId="10" fillId="7" borderId="1" xfId="163" applyNumberFormat="1" applyFont="1" applyFill="1" applyBorder="1" applyAlignment="1">
      <alignment horizontal="right" vertical="top"/>
    </xf>
    <xf numFmtId="168" fontId="10" fillId="7" borderId="1" xfId="164" applyNumberFormat="1" applyFont="1" applyFill="1" applyBorder="1" applyAlignment="1">
      <alignment horizontal="right" vertical="top"/>
    </xf>
    <xf numFmtId="170" fontId="10" fillId="7" borderId="1" xfId="165" applyNumberFormat="1" applyFont="1" applyFill="1" applyBorder="1" applyAlignment="1">
      <alignment horizontal="right" vertical="top"/>
    </xf>
    <xf numFmtId="170" fontId="10" fillId="7" borderId="1" xfId="166" applyNumberFormat="1" applyFont="1" applyFill="1" applyBorder="1" applyAlignment="1">
      <alignment horizontal="right" vertical="top"/>
    </xf>
    <xf numFmtId="0" fontId="9" fillId="6" borderId="1" xfId="168" applyFont="1" applyFill="1" applyBorder="1" applyAlignment="1">
      <alignment horizontal="center" vertical="top" wrapText="1"/>
    </xf>
    <xf numFmtId="167" fontId="10" fillId="7" borderId="1" xfId="169" applyNumberFormat="1" applyFont="1" applyFill="1" applyBorder="1" applyAlignment="1">
      <alignment horizontal="center" vertical="top"/>
    </xf>
    <xf numFmtId="168" fontId="10" fillId="7" borderId="1" xfId="170" applyNumberFormat="1" applyFont="1" applyFill="1" applyBorder="1" applyAlignment="1">
      <alignment horizontal="center" vertical="top"/>
    </xf>
    <xf numFmtId="169" fontId="10" fillId="7" borderId="1" xfId="171" applyNumberFormat="1" applyFont="1" applyFill="1" applyBorder="1" applyAlignment="1">
      <alignment horizontal="center" vertical="top"/>
    </xf>
    <xf numFmtId="168" fontId="10" fillId="7" borderId="1" xfId="172" applyNumberFormat="1" applyFont="1" applyFill="1" applyBorder="1" applyAlignment="1">
      <alignment horizontal="center" vertical="top"/>
    </xf>
    <xf numFmtId="170" fontId="10" fillId="7" borderId="1" xfId="173" applyNumberFormat="1" applyFont="1" applyFill="1" applyBorder="1" applyAlignment="1">
      <alignment horizontal="center" vertical="top"/>
    </xf>
    <xf numFmtId="170" fontId="10" fillId="7" borderId="1" xfId="174" applyNumberFormat="1" applyFont="1" applyFill="1" applyBorder="1" applyAlignment="1">
      <alignment horizontal="center" vertical="top"/>
    </xf>
    <xf numFmtId="0" fontId="9" fillId="6" borderId="1" xfId="168" applyFont="1" applyFill="1" applyBorder="1" applyAlignment="1">
      <alignment horizontal="left" vertical="top" wrapText="1"/>
    </xf>
    <xf numFmtId="167" fontId="10" fillId="7" borderId="1" xfId="169" applyNumberFormat="1" applyFont="1" applyFill="1" applyBorder="1" applyAlignment="1">
      <alignment horizontal="right" vertical="top"/>
    </xf>
    <xf numFmtId="168" fontId="10" fillId="7" borderId="1" xfId="170" applyNumberFormat="1" applyFont="1" applyFill="1" applyBorder="1" applyAlignment="1">
      <alignment horizontal="right" vertical="top"/>
    </xf>
    <xf numFmtId="169" fontId="10" fillId="7" borderId="1" xfId="171" applyNumberFormat="1" applyFont="1" applyFill="1" applyBorder="1" applyAlignment="1">
      <alignment horizontal="right" vertical="top"/>
    </xf>
    <xf numFmtId="168" fontId="10" fillId="7" borderId="1" xfId="172" applyNumberFormat="1" applyFont="1" applyFill="1" applyBorder="1" applyAlignment="1">
      <alignment horizontal="right" vertical="top"/>
    </xf>
    <xf numFmtId="170" fontId="10" fillId="7" borderId="1" xfId="173" applyNumberFormat="1" applyFont="1" applyFill="1" applyBorder="1" applyAlignment="1">
      <alignment horizontal="right" vertical="top"/>
    </xf>
    <xf numFmtId="170" fontId="10" fillId="7" borderId="1" xfId="174" applyNumberFormat="1" applyFont="1" applyFill="1" applyBorder="1" applyAlignment="1">
      <alignment horizontal="right" vertical="top"/>
    </xf>
    <xf numFmtId="0" fontId="9" fillId="6" borderId="1" xfId="176" applyFont="1" applyFill="1" applyBorder="1" applyAlignment="1">
      <alignment horizontal="center" vertical="top" wrapText="1"/>
    </xf>
    <xf numFmtId="167" fontId="10" fillId="7" borderId="1" xfId="177" applyNumberFormat="1" applyFont="1" applyFill="1" applyBorder="1" applyAlignment="1">
      <alignment horizontal="center" vertical="top"/>
    </xf>
    <xf numFmtId="168" fontId="10" fillId="7" borderId="1" xfId="178" applyNumberFormat="1" applyFont="1" applyFill="1" applyBorder="1" applyAlignment="1">
      <alignment horizontal="center" vertical="top"/>
    </xf>
    <xf numFmtId="169" fontId="10" fillId="7" borderId="1" xfId="179" applyNumberFormat="1" applyFont="1" applyFill="1" applyBorder="1" applyAlignment="1">
      <alignment horizontal="center" vertical="top"/>
    </xf>
    <xf numFmtId="168" fontId="10" fillId="7" borderId="1" xfId="180" applyNumberFormat="1" applyFont="1" applyFill="1" applyBorder="1" applyAlignment="1">
      <alignment horizontal="center" vertical="top"/>
    </xf>
    <xf numFmtId="170" fontId="10" fillId="7" borderId="1" xfId="181" applyNumberFormat="1" applyFont="1" applyFill="1" applyBorder="1" applyAlignment="1">
      <alignment horizontal="center" vertical="top"/>
    </xf>
    <xf numFmtId="170" fontId="10" fillId="7" borderId="1" xfId="182" applyNumberFormat="1" applyFont="1" applyFill="1" applyBorder="1" applyAlignment="1">
      <alignment horizontal="center" vertical="top"/>
    </xf>
    <xf numFmtId="0" fontId="9" fillId="6" borderId="1" xfId="176" applyFont="1" applyFill="1" applyBorder="1" applyAlignment="1">
      <alignment horizontal="left" vertical="top" wrapText="1"/>
    </xf>
    <xf numFmtId="167" fontId="10" fillId="7" borderId="1" xfId="177" applyNumberFormat="1" applyFont="1" applyFill="1" applyBorder="1" applyAlignment="1">
      <alignment horizontal="right" vertical="top"/>
    </xf>
    <xf numFmtId="168" fontId="10" fillId="7" borderId="1" xfId="178" applyNumberFormat="1" applyFont="1" applyFill="1" applyBorder="1" applyAlignment="1">
      <alignment horizontal="right" vertical="top"/>
    </xf>
    <xf numFmtId="169" fontId="10" fillId="7" borderId="1" xfId="179" applyNumberFormat="1" applyFont="1" applyFill="1" applyBorder="1" applyAlignment="1">
      <alignment horizontal="right" vertical="top"/>
    </xf>
    <xf numFmtId="168" fontId="10" fillId="7" borderId="1" xfId="180" applyNumberFormat="1" applyFont="1" applyFill="1" applyBorder="1" applyAlignment="1">
      <alignment horizontal="right" vertical="top"/>
    </xf>
    <xf numFmtId="170" fontId="10" fillId="7" borderId="1" xfId="181" applyNumberFormat="1" applyFont="1" applyFill="1" applyBorder="1" applyAlignment="1">
      <alignment horizontal="right" vertical="top"/>
    </xf>
    <xf numFmtId="170" fontId="10" fillId="7" borderId="1" xfId="182" applyNumberFormat="1" applyFont="1" applyFill="1" applyBorder="1" applyAlignment="1">
      <alignment horizontal="right" vertical="top"/>
    </xf>
    <xf numFmtId="0" fontId="9" fillId="6" borderId="1" xfId="184" applyFont="1" applyFill="1" applyBorder="1" applyAlignment="1">
      <alignment horizontal="center" vertical="top" wrapText="1"/>
    </xf>
    <xf numFmtId="167" fontId="10" fillId="7" borderId="1" xfId="185" applyNumberFormat="1" applyFont="1" applyFill="1" applyBorder="1" applyAlignment="1">
      <alignment horizontal="center" vertical="top"/>
    </xf>
    <xf numFmtId="168" fontId="10" fillId="7" borderId="1" xfId="186" applyNumberFormat="1" applyFont="1" applyFill="1" applyBorder="1" applyAlignment="1">
      <alignment horizontal="center" vertical="top"/>
    </xf>
    <xf numFmtId="169" fontId="10" fillId="7" borderId="1" xfId="187" applyNumberFormat="1" applyFont="1" applyFill="1" applyBorder="1" applyAlignment="1">
      <alignment horizontal="center" vertical="top"/>
    </xf>
    <xf numFmtId="168" fontId="10" fillId="7" borderId="1" xfId="188" applyNumberFormat="1" applyFont="1" applyFill="1" applyBorder="1" applyAlignment="1">
      <alignment horizontal="center" vertical="top"/>
    </xf>
    <xf numFmtId="170" fontId="10" fillId="7" borderId="1" xfId="189" applyNumberFormat="1" applyFont="1" applyFill="1" applyBorder="1" applyAlignment="1">
      <alignment horizontal="center" vertical="top"/>
    </xf>
    <xf numFmtId="170" fontId="10" fillId="7" borderId="1" xfId="190" applyNumberFormat="1" applyFont="1" applyFill="1" applyBorder="1" applyAlignment="1">
      <alignment horizontal="center" vertical="top"/>
    </xf>
    <xf numFmtId="0" fontId="9" fillId="6" borderId="1" xfId="184" applyFont="1" applyFill="1" applyBorder="1" applyAlignment="1">
      <alignment horizontal="left" vertical="top" wrapText="1"/>
    </xf>
    <xf numFmtId="167" fontId="10" fillId="7" borderId="1" xfId="185" applyNumberFormat="1" applyFont="1" applyFill="1" applyBorder="1" applyAlignment="1">
      <alignment horizontal="right" vertical="top"/>
    </xf>
    <xf numFmtId="168" fontId="10" fillId="7" borderId="1" xfId="186" applyNumberFormat="1" applyFont="1" applyFill="1" applyBorder="1" applyAlignment="1">
      <alignment horizontal="right" vertical="top"/>
    </xf>
    <xf numFmtId="169" fontId="10" fillId="7" borderId="1" xfId="187" applyNumberFormat="1" applyFont="1" applyFill="1" applyBorder="1" applyAlignment="1">
      <alignment horizontal="right" vertical="top"/>
    </xf>
    <xf numFmtId="168" fontId="10" fillId="7" borderId="1" xfId="188" applyNumberFormat="1" applyFont="1" applyFill="1" applyBorder="1" applyAlignment="1">
      <alignment horizontal="right" vertical="top"/>
    </xf>
    <xf numFmtId="170" fontId="10" fillId="7" borderId="1" xfId="189" applyNumberFormat="1" applyFont="1" applyFill="1" applyBorder="1" applyAlignment="1">
      <alignment horizontal="right" vertical="top"/>
    </xf>
    <xf numFmtId="170" fontId="10" fillId="7" borderId="1" xfId="190" applyNumberFormat="1" applyFont="1" applyFill="1" applyBorder="1" applyAlignment="1">
      <alignment horizontal="right" vertical="top"/>
    </xf>
    <xf numFmtId="0" fontId="9" fillId="0" borderId="7" xfId="193" applyFont="1" applyBorder="1" applyAlignment="1">
      <alignment horizontal="center" vertical="center" wrapText="1"/>
    </xf>
    <xf numFmtId="0" fontId="9" fillId="0" borderId="8" xfId="194" applyFont="1" applyBorder="1" applyAlignment="1">
      <alignment horizontal="center" vertical="center" wrapText="1"/>
    </xf>
    <xf numFmtId="0" fontId="9" fillId="0" borderId="8" xfId="195" applyFont="1" applyBorder="1" applyAlignment="1">
      <alignment horizontal="center" vertical="center" wrapText="1"/>
    </xf>
    <xf numFmtId="0" fontId="9" fillId="0" borderId="1" xfId="193" applyFont="1" applyBorder="1" applyAlignment="1">
      <alignment horizontal="center" wrapText="1"/>
    </xf>
    <xf numFmtId="0" fontId="9" fillId="0" borderId="1" xfId="194" applyFont="1" applyBorder="1" applyAlignment="1">
      <alignment horizontal="center" wrapText="1"/>
    </xf>
    <xf numFmtId="0" fontId="9" fillId="0" borderId="1" xfId="195" applyFont="1" applyBorder="1" applyAlignment="1">
      <alignment horizontal="center" wrapText="1"/>
    </xf>
    <xf numFmtId="173" fontId="10" fillId="7" borderId="1" xfId="196" applyNumberFormat="1" applyFont="1" applyFill="1" applyBorder="1" applyAlignment="1">
      <alignment horizontal="center" vertical="center"/>
    </xf>
    <xf numFmtId="167" fontId="10" fillId="7" borderId="1" xfId="197" applyNumberFormat="1" applyFont="1" applyFill="1" applyBorder="1" applyAlignment="1">
      <alignment horizontal="center" vertical="center"/>
    </xf>
    <xf numFmtId="173" fontId="10" fillId="7" borderId="1" xfId="198" applyNumberFormat="1" applyFont="1" applyFill="1" applyBorder="1" applyAlignment="1">
      <alignment horizontal="center" vertical="center"/>
    </xf>
    <xf numFmtId="173" fontId="10" fillId="7" borderId="1" xfId="196" applyNumberFormat="1" applyFont="1" applyFill="1" applyBorder="1" applyAlignment="1">
      <alignment horizontal="right" vertical="top"/>
    </xf>
    <xf numFmtId="167" fontId="10" fillId="7" borderId="1" xfId="197" applyNumberFormat="1" applyFont="1" applyFill="1" applyBorder="1" applyAlignment="1">
      <alignment horizontal="right" vertical="top"/>
    </xf>
    <xf numFmtId="173" fontId="10" fillId="7" borderId="1" xfId="198" applyNumberFormat="1" applyFont="1" applyFill="1" applyBorder="1" applyAlignment="1">
      <alignment horizontal="right" vertical="top"/>
    </xf>
    <xf numFmtId="173" fontId="10" fillId="7" borderId="1" xfId="199" applyNumberFormat="1" applyFont="1" applyFill="1" applyBorder="1" applyAlignment="1">
      <alignment horizontal="center" vertical="center"/>
    </xf>
    <xf numFmtId="167" fontId="10" fillId="7" borderId="1" xfId="200" applyNumberFormat="1" applyFont="1" applyFill="1" applyBorder="1" applyAlignment="1">
      <alignment horizontal="center" vertical="center"/>
    </xf>
    <xf numFmtId="173" fontId="10" fillId="7" borderId="1" xfId="201" applyNumberFormat="1" applyFont="1" applyFill="1" applyBorder="1" applyAlignment="1">
      <alignment horizontal="center" vertical="center"/>
    </xf>
    <xf numFmtId="173" fontId="10" fillId="7" borderId="1" xfId="199" applyNumberFormat="1" applyFont="1" applyFill="1" applyBorder="1" applyAlignment="1">
      <alignment horizontal="right" vertical="top"/>
    </xf>
    <xf numFmtId="167" fontId="10" fillId="7" borderId="1" xfId="200" applyNumberFormat="1" applyFont="1" applyFill="1" applyBorder="1" applyAlignment="1">
      <alignment horizontal="right" vertical="top"/>
    </xf>
    <xf numFmtId="173" fontId="10" fillId="7" borderId="1" xfId="201" applyNumberFormat="1" applyFont="1" applyFill="1" applyBorder="1" applyAlignment="1">
      <alignment horizontal="right" vertical="top"/>
    </xf>
    <xf numFmtId="173" fontId="10" fillId="7" borderId="1" xfId="202" applyNumberFormat="1" applyFont="1" applyFill="1" applyBorder="1" applyAlignment="1">
      <alignment horizontal="center" vertical="center"/>
    </xf>
    <xf numFmtId="173" fontId="10" fillId="7" borderId="1" xfId="202" applyNumberFormat="1" applyFont="1" applyFill="1" applyBorder="1" applyAlignment="1">
      <alignment horizontal="right" vertical="top"/>
    </xf>
    <xf numFmtId="173" fontId="10" fillId="7" borderId="1" xfId="203" applyNumberFormat="1" applyFont="1" applyFill="1" applyBorder="1" applyAlignment="1">
      <alignment horizontal="center" vertical="center"/>
    </xf>
    <xf numFmtId="167" fontId="10" fillId="7" borderId="1" xfId="204" applyNumberFormat="1" applyFont="1" applyFill="1" applyBorder="1" applyAlignment="1">
      <alignment horizontal="center" vertical="center"/>
    </xf>
    <xf numFmtId="173" fontId="10" fillId="7" borderId="1" xfId="205" applyNumberFormat="1" applyFont="1" applyFill="1" applyBorder="1" applyAlignment="1">
      <alignment horizontal="center" vertical="center"/>
    </xf>
    <xf numFmtId="173" fontId="10" fillId="7" borderId="1" xfId="203" applyNumberFormat="1" applyFont="1" applyFill="1" applyBorder="1" applyAlignment="1">
      <alignment horizontal="right" vertical="top"/>
    </xf>
    <xf numFmtId="167" fontId="10" fillId="7" borderId="1" xfId="204" applyNumberFormat="1" applyFont="1" applyFill="1" applyBorder="1" applyAlignment="1">
      <alignment horizontal="right" vertical="top"/>
    </xf>
    <xf numFmtId="173" fontId="10" fillId="7" borderId="1" xfId="205" applyNumberFormat="1" applyFont="1" applyFill="1" applyBorder="1" applyAlignment="1">
      <alignment horizontal="right" vertical="top"/>
    </xf>
    <xf numFmtId="173" fontId="10" fillId="7" borderId="1" xfId="206" applyNumberFormat="1" applyFont="1" applyFill="1" applyBorder="1" applyAlignment="1">
      <alignment horizontal="center" vertical="center"/>
    </xf>
    <xf numFmtId="167" fontId="10" fillId="7" borderId="1" xfId="207" applyNumberFormat="1" applyFont="1" applyFill="1" applyBorder="1" applyAlignment="1">
      <alignment horizontal="center" vertical="center"/>
    </xf>
    <xf numFmtId="173" fontId="10" fillId="7" borderId="1" xfId="208" applyNumberFormat="1" applyFont="1" applyFill="1" applyBorder="1" applyAlignment="1">
      <alignment horizontal="center" vertical="center"/>
    </xf>
    <xf numFmtId="173" fontId="10" fillId="7" borderId="1" xfId="206" applyNumberFormat="1" applyFont="1" applyFill="1" applyBorder="1" applyAlignment="1">
      <alignment horizontal="right" vertical="top"/>
    </xf>
    <xf numFmtId="167" fontId="10" fillId="7" borderId="1" xfId="207" applyNumberFormat="1" applyFont="1" applyFill="1" applyBorder="1" applyAlignment="1">
      <alignment horizontal="right" vertical="top"/>
    </xf>
    <xf numFmtId="173" fontId="10" fillId="7" borderId="1" xfId="208" applyNumberFormat="1" applyFont="1" applyFill="1" applyBorder="1" applyAlignment="1">
      <alignment horizontal="right" vertical="top"/>
    </xf>
    <xf numFmtId="173" fontId="10" fillId="7" borderId="1" xfId="209" applyNumberFormat="1" applyFont="1" applyFill="1" applyBorder="1" applyAlignment="1">
      <alignment horizontal="right" vertical="top"/>
    </xf>
    <xf numFmtId="168" fontId="10" fillId="8" borderId="1" xfId="198" applyNumberFormat="1" applyFont="1" applyFill="1" applyBorder="1" applyAlignment="1">
      <alignment horizontal="right" vertical="top"/>
    </xf>
    <xf numFmtId="173" fontId="10" fillId="7" borderId="1" xfId="196" applyNumberFormat="1" applyFont="1" applyFill="1" applyBorder="1" applyAlignment="1">
      <alignment horizontal="center" vertical="top"/>
    </xf>
    <xf numFmtId="167" fontId="10" fillId="7" borderId="1" xfId="197" applyNumberFormat="1" applyFont="1" applyFill="1" applyBorder="1" applyAlignment="1">
      <alignment horizontal="center" vertical="top"/>
    </xf>
    <xf numFmtId="173" fontId="10" fillId="7" borderId="1" xfId="209" applyNumberFormat="1" applyFont="1" applyFill="1" applyBorder="1" applyAlignment="1">
      <alignment horizontal="center" vertical="top"/>
    </xf>
    <xf numFmtId="169" fontId="10" fillId="8" borderId="1" xfId="198" applyNumberFormat="1" applyFont="1" applyFill="1" applyBorder="1" applyAlignment="1">
      <alignment horizontal="center" vertical="top"/>
    </xf>
    <xf numFmtId="0" fontId="10" fillId="7" borderId="1" xfId="210" applyFont="1" applyFill="1" applyBorder="1" applyAlignment="1">
      <alignment horizontal="left" vertical="top" wrapText="1"/>
    </xf>
    <xf numFmtId="168" fontId="10" fillId="7" borderId="1" xfId="211" applyNumberFormat="1" applyFont="1" applyFill="1" applyBorder="1" applyAlignment="1">
      <alignment horizontal="left" vertical="top" wrapText="1"/>
    </xf>
    <xf numFmtId="173" fontId="10" fillId="7" borderId="1" xfId="199" applyNumberFormat="1" applyFont="1" applyFill="1" applyBorder="1" applyAlignment="1">
      <alignment horizontal="center" vertical="top"/>
    </xf>
    <xf numFmtId="167" fontId="10" fillId="7" borderId="1" xfId="200" applyNumberFormat="1" applyFont="1" applyFill="1" applyBorder="1" applyAlignment="1">
      <alignment horizontal="center" vertical="top"/>
    </xf>
    <xf numFmtId="173" fontId="10" fillId="7" borderId="1" xfId="202" applyNumberFormat="1" applyFont="1" applyFill="1" applyBorder="1" applyAlignment="1">
      <alignment horizontal="center" vertical="top"/>
    </xf>
    <xf numFmtId="0" fontId="10" fillId="7" borderId="1" xfId="210" applyFont="1" applyFill="1" applyBorder="1" applyAlignment="1">
      <alignment horizontal="center" vertical="top" wrapText="1"/>
    </xf>
    <xf numFmtId="0" fontId="10" fillId="7" borderId="1" xfId="211" applyFont="1" applyFill="1" applyBorder="1" applyAlignment="1">
      <alignment horizontal="center" vertical="top" wrapText="1"/>
    </xf>
    <xf numFmtId="0" fontId="10" fillId="7" borderId="1" xfId="212" applyFont="1" applyFill="1" applyBorder="1" applyAlignment="1">
      <alignment horizontal="left" vertical="top" wrapText="1"/>
    </xf>
    <xf numFmtId="168" fontId="10" fillId="7" borderId="1" xfId="213" applyNumberFormat="1" applyFont="1" applyFill="1" applyBorder="1" applyAlignment="1">
      <alignment horizontal="left" vertical="top" wrapText="1"/>
    </xf>
    <xf numFmtId="173" fontId="10" fillId="7" borderId="1" xfId="203" applyNumberFormat="1" applyFont="1" applyFill="1" applyBorder="1" applyAlignment="1">
      <alignment horizontal="center" vertical="top"/>
    </xf>
    <xf numFmtId="167" fontId="10" fillId="7" borderId="1" xfId="204" applyNumberFormat="1" applyFont="1" applyFill="1" applyBorder="1" applyAlignment="1">
      <alignment horizontal="center" vertical="top"/>
    </xf>
    <xf numFmtId="0" fontId="10" fillId="7" borderId="1" xfId="212" applyFont="1" applyFill="1" applyBorder="1" applyAlignment="1">
      <alignment horizontal="center" vertical="top" wrapText="1"/>
    </xf>
    <xf numFmtId="0" fontId="10" fillId="7" borderId="1" xfId="213" applyFont="1" applyFill="1" applyBorder="1" applyAlignment="1">
      <alignment horizontal="center" vertical="top" wrapText="1"/>
    </xf>
    <xf numFmtId="168" fontId="10" fillId="8" borderId="1" xfId="201" applyNumberFormat="1" applyFont="1" applyFill="1" applyBorder="1" applyAlignment="1">
      <alignment horizontal="right" vertical="top"/>
    </xf>
    <xf numFmtId="169" fontId="10" fillId="8" borderId="1" xfId="201" applyNumberFormat="1" applyFont="1" applyFill="1" applyBorder="1" applyAlignment="1">
      <alignment horizontal="center" vertical="top"/>
    </xf>
    <xf numFmtId="0" fontId="10" fillId="7" borderId="1" xfId="211" applyFont="1" applyFill="1" applyBorder="1" applyAlignment="1">
      <alignment horizontal="left" vertical="top" wrapText="1"/>
    </xf>
    <xf numFmtId="0" fontId="10" fillId="7" borderId="1" xfId="214" applyFont="1" applyFill="1" applyBorder="1" applyAlignment="1">
      <alignment horizontal="left" vertical="top" wrapText="1"/>
    </xf>
    <xf numFmtId="0" fontId="10" fillId="7" borderId="1" xfId="215" applyFont="1" applyFill="1" applyBorder="1" applyAlignment="1">
      <alignment horizontal="left" vertical="top" wrapText="1"/>
    </xf>
    <xf numFmtId="173" fontId="10" fillId="7" borderId="1" xfId="206" applyNumberFormat="1" applyFont="1" applyFill="1" applyBorder="1" applyAlignment="1">
      <alignment horizontal="center" vertical="top"/>
    </xf>
    <xf numFmtId="167" fontId="10" fillId="7" borderId="1" xfId="207" applyNumberFormat="1" applyFont="1" applyFill="1" applyBorder="1" applyAlignment="1">
      <alignment horizontal="center" vertical="top"/>
    </xf>
    <xf numFmtId="0" fontId="10" fillId="7" borderId="1" xfId="214" applyFont="1" applyFill="1" applyBorder="1" applyAlignment="1">
      <alignment horizontal="center" vertical="top" wrapText="1"/>
    </xf>
    <xf numFmtId="0" fontId="10" fillId="7" borderId="1" xfId="215" applyFont="1" applyFill="1" applyBorder="1" applyAlignment="1">
      <alignment horizontal="center" vertical="top" wrapText="1"/>
    </xf>
    <xf numFmtId="0" fontId="11" fillId="0" borderId="0" xfId="216" applyFont="1"/>
    <xf numFmtId="0" fontId="4" fillId="8" borderId="0" xfId="0" applyFont="1" applyFill="1"/>
    <xf numFmtId="0" fontId="11" fillId="8" borderId="0" xfId="216" applyFont="1" applyFill="1"/>
    <xf numFmtId="0" fontId="11" fillId="8" borderId="0" xfId="217" applyFont="1" applyFill="1" applyAlignment="1">
      <alignment horizontal="left" vertical="center" wrapText="1"/>
    </xf>
    <xf numFmtId="0" fontId="12" fillId="9" borderId="0" xfId="217" applyFont="1" applyFill="1" applyAlignment="1">
      <alignment horizontal="left" vertical="center" wrapText="1"/>
    </xf>
    <xf numFmtId="0" fontId="9" fillId="0" borderId="1" xfId="158" applyFont="1" applyBorder="1" applyAlignment="1">
      <alignment horizontal="center" wrapText="1"/>
    </xf>
    <xf numFmtId="0" fontId="9" fillId="8" borderId="1" xfId="160" applyFont="1" applyFill="1" applyBorder="1" applyAlignment="1">
      <alignment horizontal="left" vertical="top" wrapText="1"/>
    </xf>
    <xf numFmtId="169" fontId="10" fillId="7" borderId="1" xfId="223" applyNumberFormat="1" applyFont="1" applyFill="1" applyBorder="1" applyAlignment="1">
      <alignment horizontal="right" vertical="top"/>
    </xf>
    <xf numFmtId="173" fontId="10" fillId="8" borderId="1" xfId="209" applyNumberFormat="1" applyFont="1" applyFill="1" applyBorder="1" applyAlignment="1">
      <alignment horizontal="right" vertical="top"/>
    </xf>
    <xf numFmtId="168" fontId="10" fillId="7" borderId="1" xfId="224" applyNumberFormat="1" applyFont="1" applyFill="1" applyBorder="1" applyAlignment="1">
      <alignment horizontal="right" vertical="top"/>
    </xf>
    <xf numFmtId="0" fontId="9" fillId="0" borderId="1" xfId="157" applyFont="1" applyBorder="1" applyAlignment="1">
      <alignment horizontal="center" vertical="center" wrapText="1"/>
    </xf>
    <xf numFmtId="0" fontId="9" fillId="0" borderId="1" xfId="158" applyFont="1" applyBorder="1" applyAlignment="1">
      <alignment horizontal="center" vertical="center" wrapText="1"/>
    </xf>
    <xf numFmtId="0" fontId="9" fillId="8" borderId="1" xfId="176" applyFont="1" applyFill="1" applyBorder="1" applyAlignment="1">
      <alignment horizontal="left" vertical="top" wrapText="1"/>
    </xf>
    <xf numFmtId="169" fontId="10" fillId="7" borderId="1" xfId="226" applyNumberFormat="1" applyFont="1" applyFill="1" applyBorder="1" applyAlignment="1">
      <alignment horizontal="right" vertical="top"/>
    </xf>
    <xf numFmtId="173" fontId="10" fillId="7" borderId="1" xfId="227" applyNumberFormat="1" applyFont="1" applyFill="1" applyBorder="1" applyAlignment="1">
      <alignment horizontal="right" vertical="top"/>
    </xf>
    <xf numFmtId="168" fontId="10" fillId="7" borderId="1" xfId="228" applyNumberFormat="1" applyFont="1" applyFill="1" applyBorder="1" applyAlignment="1">
      <alignment horizontal="right" vertical="top"/>
    </xf>
    <xf numFmtId="0" fontId="9" fillId="8" borderId="1" xfId="160" applyFont="1" applyFill="1" applyBorder="1" applyAlignment="1">
      <alignment horizontal="center" vertical="center" wrapText="1"/>
    </xf>
    <xf numFmtId="169" fontId="10" fillId="7" borderId="1" xfId="223" applyNumberFormat="1" applyFont="1" applyFill="1" applyBorder="1" applyAlignment="1">
      <alignment horizontal="center" vertical="center"/>
    </xf>
    <xf numFmtId="169" fontId="10" fillId="7" borderId="1" xfId="163" applyNumberFormat="1" applyFont="1" applyFill="1" applyBorder="1" applyAlignment="1">
      <alignment horizontal="center" vertical="center"/>
    </xf>
    <xf numFmtId="168" fontId="10" fillId="8" borderId="1" xfId="209" applyNumberFormat="1" applyFont="1" applyFill="1" applyBorder="1" applyAlignment="1">
      <alignment horizontal="center" vertical="center"/>
    </xf>
    <xf numFmtId="168" fontId="10" fillId="7" borderId="1" xfId="164" applyNumberFormat="1" applyFont="1" applyFill="1" applyBorder="1" applyAlignment="1">
      <alignment horizontal="center" vertical="center"/>
    </xf>
    <xf numFmtId="168" fontId="10" fillId="7" borderId="1" xfId="224" applyNumberFormat="1" applyFont="1" applyFill="1" applyBorder="1" applyAlignment="1">
      <alignment horizontal="center" vertical="center"/>
    </xf>
    <xf numFmtId="169" fontId="10" fillId="7" borderId="1" xfId="229" applyNumberFormat="1" applyFont="1" applyFill="1" applyBorder="1" applyAlignment="1">
      <alignment horizontal="right" vertical="top"/>
    </xf>
    <xf numFmtId="168" fontId="10" fillId="7" borderId="1" xfId="230" applyNumberFormat="1" applyFont="1" applyFill="1" applyBorder="1" applyAlignment="1">
      <alignment horizontal="right" vertical="top"/>
    </xf>
    <xf numFmtId="0" fontId="9" fillId="8" borderId="1" xfId="176" applyFont="1" applyFill="1" applyBorder="1" applyAlignment="1">
      <alignment horizontal="center" vertical="center" wrapText="1"/>
    </xf>
    <xf numFmtId="169" fontId="10" fillId="7" borderId="1" xfId="226" applyNumberFormat="1" applyFont="1" applyFill="1" applyBorder="1" applyAlignment="1">
      <alignment horizontal="center" vertical="center"/>
    </xf>
    <xf numFmtId="169" fontId="10" fillId="7" borderId="1" xfId="179" applyNumberFormat="1" applyFont="1" applyFill="1" applyBorder="1" applyAlignment="1">
      <alignment horizontal="center" vertical="center"/>
    </xf>
    <xf numFmtId="168" fontId="10" fillId="8" borderId="1" xfId="227" applyNumberFormat="1" applyFont="1" applyFill="1" applyBorder="1" applyAlignment="1">
      <alignment horizontal="center" vertical="center"/>
    </xf>
    <xf numFmtId="168" fontId="10" fillId="7" borderId="1" xfId="180" applyNumberFormat="1" applyFont="1" applyFill="1" applyBorder="1" applyAlignment="1">
      <alignment horizontal="center" vertical="center"/>
    </xf>
    <xf numFmtId="168" fontId="10" fillId="7" borderId="1" xfId="228" applyNumberFormat="1" applyFont="1" applyFill="1" applyBorder="1" applyAlignment="1">
      <alignment horizontal="center" vertical="center"/>
    </xf>
    <xf numFmtId="0" fontId="9" fillId="10" borderId="1" xfId="176" applyFont="1" applyFill="1" applyBorder="1" applyAlignment="1">
      <alignment horizontal="left" vertical="top" wrapText="1"/>
    </xf>
    <xf numFmtId="173" fontId="10" fillId="10" borderId="1" xfId="227" applyNumberFormat="1" applyFont="1" applyFill="1" applyBorder="1" applyAlignment="1">
      <alignment horizontal="right" vertical="top"/>
    </xf>
    <xf numFmtId="0" fontId="9" fillId="6" borderId="1" xfId="168" applyFont="1" applyFill="1" applyBorder="1" applyAlignment="1">
      <alignment horizontal="center" vertical="center" wrapText="1"/>
    </xf>
    <xf numFmtId="169" fontId="10" fillId="7" borderId="1" xfId="229" applyNumberFormat="1" applyFont="1" applyFill="1" applyBorder="1" applyAlignment="1">
      <alignment horizontal="center" vertical="center"/>
    </xf>
    <xf numFmtId="169" fontId="10" fillId="7" borderId="1" xfId="171" applyNumberFormat="1" applyFont="1" applyFill="1" applyBorder="1" applyAlignment="1">
      <alignment horizontal="center" vertical="center"/>
    </xf>
    <xf numFmtId="168" fontId="10" fillId="7" borderId="1" xfId="202" applyNumberFormat="1" applyFont="1" applyFill="1" applyBorder="1" applyAlignment="1">
      <alignment horizontal="center" vertical="center"/>
    </xf>
    <xf numFmtId="168" fontId="10" fillId="7" borderId="1" xfId="172" applyNumberFormat="1" applyFont="1" applyFill="1" applyBorder="1" applyAlignment="1">
      <alignment horizontal="center" vertical="center"/>
    </xf>
    <xf numFmtId="168" fontId="10" fillId="7" borderId="1" xfId="230" applyNumberFormat="1" applyFont="1" applyFill="1" applyBorder="1" applyAlignment="1">
      <alignment horizontal="center" vertical="center"/>
    </xf>
    <xf numFmtId="0" fontId="9" fillId="10" borderId="1" xfId="176" applyFont="1" applyFill="1" applyBorder="1" applyAlignment="1">
      <alignment horizontal="center" vertical="center" wrapText="1"/>
    </xf>
    <xf numFmtId="168" fontId="10" fillId="10" borderId="1" xfId="227" applyNumberFormat="1" applyFont="1" applyFill="1" applyBorder="1" applyAlignment="1">
      <alignment horizontal="center" vertical="center"/>
    </xf>
    <xf numFmtId="0" fontId="9" fillId="8" borderId="1" xfId="168" applyFont="1" applyFill="1" applyBorder="1" applyAlignment="1">
      <alignment horizontal="left" vertical="top" wrapText="1"/>
    </xf>
    <xf numFmtId="173" fontId="10" fillId="8" borderId="1" xfId="202" applyNumberFormat="1" applyFont="1" applyFill="1" applyBorder="1" applyAlignment="1">
      <alignment horizontal="right" vertical="top"/>
    </xf>
    <xf numFmtId="0" fontId="9" fillId="6" borderId="1" xfId="176" applyFont="1" applyFill="1" applyBorder="1" applyAlignment="1">
      <alignment horizontal="center" vertical="center" wrapText="1"/>
    </xf>
    <xf numFmtId="168" fontId="10" fillId="7" borderId="1" xfId="227" applyNumberFormat="1" applyFont="1" applyFill="1" applyBorder="1" applyAlignment="1">
      <alignment horizontal="center" vertical="center"/>
    </xf>
    <xf numFmtId="0" fontId="10" fillId="7" borderId="1" xfId="231" applyFont="1" applyFill="1" applyBorder="1" applyAlignment="1">
      <alignment horizontal="right" vertical="top"/>
    </xf>
    <xf numFmtId="173" fontId="10" fillId="8" borderId="1" xfId="227" applyNumberFormat="1" applyFont="1" applyFill="1" applyBorder="1" applyAlignment="1">
      <alignment horizontal="right" vertical="top"/>
    </xf>
    <xf numFmtId="0" fontId="9" fillId="8" borderId="1" xfId="168" applyFont="1" applyFill="1" applyBorder="1" applyAlignment="1">
      <alignment horizontal="center" vertical="center" wrapText="1"/>
    </xf>
    <xf numFmtId="168" fontId="10" fillId="8" borderId="1" xfId="202" applyNumberFormat="1" applyFont="1" applyFill="1" applyBorder="1" applyAlignment="1">
      <alignment horizontal="center" vertical="center"/>
    </xf>
    <xf numFmtId="0" fontId="10" fillId="7" borderId="1" xfId="231" applyFont="1" applyFill="1" applyBorder="1" applyAlignment="1">
      <alignment horizontal="center" vertical="center"/>
    </xf>
    <xf numFmtId="0" fontId="10" fillId="7" borderId="1" xfId="232" applyFont="1" applyFill="1" applyBorder="1" applyAlignment="1">
      <alignment horizontal="right" vertical="top"/>
    </xf>
    <xf numFmtId="0" fontId="10" fillId="7" borderId="1" xfId="232" applyFont="1" applyFill="1" applyBorder="1" applyAlignment="1">
      <alignment horizontal="center" vertical="center"/>
    </xf>
    <xf numFmtId="168" fontId="10" fillId="8" borderId="1" xfId="202" applyNumberFormat="1" applyFont="1" applyFill="1" applyBorder="1" applyAlignment="1">
      <alignment horizontal="right" vertical="top"/>
    </xf>
    <xf numFmtId="168" fontId="10" fillId="8" borderId="1" xfId="227" applyNumberFormat="1" applyFont="1" applyFill="1" applyBorder="1" applyAlignment="1">
      <alignment horizontal="right" vertical="top"/>
    </xf>
    <xf numFmtId="0" fontId="10" fillId="7" borderId="1" xfId="234" applyFont="1" applyFill="1" applyBorder="1" applyAlignment="1">
      <alignment horizontal="right" vertical="top"/>
    </xf>
    <xf numFmtId="173" fontId="10" fillId="7" borderId="1" xfId="235" applyNumberFormat="1" applyFont="1" applyFill="1" applyBorder="1" applyAlignment="1">
      <alignment horizontal="right" vertical="top"/>
    </xf>
    <xf numFmtId="168" fontId="10" fillId="7" borderId="1" xfId="236" applyNumberFormat="1" applyFont="1" applyFill="1" applyBorder="1" applyAlignment="1">
      <alignment horizontal="right" vertical="top"/>
    </xf>
    <xf numFmtId="0" fontId="9" fillId="6" borderId="1" xfId="184" applyFont="1" applyFill="1" applyBorder="1" applyAlignment="1">
      <alignment horizontal="center" vertical="center" wrapText="1"/>
    </xf>
    <xf numFmtId="0" fontId="10" fillId="7" borderId="1" xfId="234" applyFont="1" applyFill="1" applyBorder="1" applyAlignment="1">
      <alignment horizontal="center" vertical="center"/>
    </xf>
    <xf numFmtId="169" fontId="10" fillId="7" borderId="1" xfId="187" applyNumberFormat="1" applyFont="1" applyFill="1" applyBorder="1" applyAlignment="1">
      <alignment horizontal="center" vertical="center"/>
    </xf>
    <xf numFmtId="173" fontId="10" fillId="7" borderId="1" xfId="235" applyNumberFormat="1" applyFont="1" applyFill="1" applyBorder="1" applyAlignment="1">
      <alignment horizontal="center" vertical="center"/>
    </xf>
    <xf numFmtId="168" fontId="10" fillId="7" borderId="1" xfId="188" applyNumberFormat="1" applyFont="1" applyFill="1" applyBorder="1" applyAlignment="1">
      <alignment horizontal="center" vertical="center"/>
    </xf>
    <xf numFmtId="168" fontId="10" fillId="7" borderId="1" xfId="236" applyNumberFormat="1" applyFont="1" applyFill="1" applyBorder="1" applyAlignment="1">
      <alignment horizontal="center" vertical="center"/>
    </xf>
    <xf numFmtId="0" fontId="12" fillId="9" borderId="1" xfId="217" applyFont="1" applyFill="1" applyBorder="1" applyAlignment="1">
      <alignment horizontal="left" vertical="center" wrapText="1"/>
    </xf>
    <xf numFmtId="0" fontId="9" fillId="0" borderId="1" xfId="152" applyFont="1" applyBorder="1" applyAlignment="1">
      <alignment horizontal="center" wrapText="1"/>
    </xf>
    <xf numFmtId="0" fontId="9" fillId="0" borderId="1" xfId="241" applyFont="1" applyBorder="1" applyAlignment="1">
      <alignment horizontal="center"/>
    </xf>
    <xf numFmtId="0" fontId="9" fillId="6" borderId="1" xfId="242" applyFont="1" applyFill="1" applyBorder="1" applyAlignment="1">
      <alignment horizontal="left" vertical="top" wrapText="1"/>
    </xf>
    <xf numFmtId="0" fontId="9" fillId="6" borderId="1" xfId="243" applyFont="1" applyFill="1" applyBorder="1" applyAlignment="1">
      <alignment horizontal="left" vertical="top" wrapText="1"/>
    </xf>
    <xf numFmtId="0" fontId="9" fillId="6" borderId="9" xfId="242" applyFont="1" applyFill="1" applyBorder="1" applyAlignment="1">
      <alignment horizontal="left" vertical="top" wrapText="1"/>
    </xf>
    <xf numFmtId="167" fontId="10" fillId="7" borderId="10" xfId="161" applyNumberFormat="1" applyFont="1" applyFill="1" applyBorder="1" applyAlignment="1">
      <alignment horizontal="right" vertical="top"/>
    </xf>
    <xf numFmtId="168" fontId="10" fillId="7" borderId="11" xfId="224" applyNumberFormat="1" applyFont="1" applyFill="1" applyBorder="1" applyAlignment="1">
      <alignment horizontal="right" vertical="top"/>
    </xf>
    <xf numFmtId="0" fontId="9" fillId="6" borderId="12" xfId="243" applyFont="1" applyFill="1" applyBorder="1" applyAlignment="1">
      <alignment horizontal="left" vertical="top" wrapText="1"/>
    </xf>
    <xf numFmtId="167" fontId="10" fillId="7" borderId="13" xfId="169" applyNumberFormat="1" applyFont="1" applyFill="1" applyBorder="1" applyAlignment="1">
      <alignment horizontal="right" vertical="top"/>
    </xf>
    <xf numFmtId="168" fontId="10" fillId="7" borderId="14" xfId="230" applyNumberFormat="1" applyFont="1" applyFill="1" applyBorder="1" applyAlignment="1">
      <alignment horizontal="right" vertical="top"/>
    </xf>
    <xf numFmtId="0" fontId="9" fillId="6" borderId="1" xfId="244" applyFont="1" applyFill="1" applyBorder="1" applyAlignment="1">
      <alignment horizontal="left" vertical="top" wrapText="1"/>
    </xf>
    <xf numFmtId="0" fontId="10" fillId="7" borderId="1" xfId="245" applyFont="1" applyFill="1" applyBorder="1" applyAlignment="1">
      <alignment horizontal="left" vertical="top" wrapText="1"/>
    </xf>
    <xf numFmtId="0" fontId="9" fillId="6" borderId="15" xfId="244" applyFont="1" applyFill="1" applyBorder="1" applyAlignment="1">
      <alignment horizontal="left" vertical="top" wrapText="1"/>
    </xf>
    <xf numFmtId="0" fontId="10" fillId="7" borderId="16" xfId="245" applyFont="1" applyFill="1" applyBorder="1" applyAlignment="1">
      <alignment horizontal="left" vertical="top" wrapText="1"/>
    </xf>
    <xf numFmtId="173" fontId="10" fillId="7" borderId="17" xfId="208" applyNumberFormat="1" applyFont="1" applyFill="1" applyBorder="1" applyAlignment="1">
      <alignment horizontal="right" vertical="top"/>
    </xf>
    <xf numFmtId="0" fontId="9" fillId="0" borderId="1" xfId="247" applyFont="1" applyBorder="1" applyAlignment="1">
      <alignment horizontal="center"/>
    </xf>
    <xf numFmtId="0" fontId="10" fillId="7" borderId="1" xfId="248" applyFont="1" applyFill="1" applyBorder="1" applyAlignment="1">
      <alignment horizontal="left" vertical="top" wrapText="1"/>
    </xf>
    <xf numFmtId="0" fontId="10" fillId="7" borderId="1" xfId="249" applyFont="1" applyFill="1" applyBorder="1" applyAlignment="1">
      <alignment horizontal="left" vertical="top" wrapText="1"/>
    </xf>
    <xf numFmtId="173" fontId="10" fillId="7" borderId="1" xfId="250" applyNumberFormat="1" applyFont="1" applyFill="1" applyBorder="1" applyAlignment="1">
      <alignment horizontal="right" vertical="top"/>
    </xf>
    <xf numFmtId="0" fontId="9" fillId="0" borderId="1" xfId="251" applyFont="1" applyBorder="1" applyAlignment="1">
      <alignment horizontal="center"/>
    </xf>
    <xf numFmtId="0" fontId="10" fillId="7" borderId="1" xfId="252" applyFont="1" applyFill="1" applyBorder="1" applyAlignment="1">
      <alignment horizontal="left" vertical="top" wrapText="1"/>
    </xf>
    <xf numFmtId="0" fontId="4" fillId="12" borderId="0" xfId="0" applyFont="1" applyFill="1"/>
    <xf numFmtId="0" fontId="2" fillId="8" borderId="1" xfId="0" applyFont="1" applyFill="1" applyBorder="1"/>
    <xf numFmtId="0" fontId="4" fillId="8" borderId="1" xfId="0" applyFont="1" applyFill="1" applyBorder="1"/>
    <xf numFmtId="0" fontId="16" fillId="0" borderId="0" xfId="0" applyFont="1" applyFill="1" applyAlignment="1">
      <alignment horizontal="left"/>
    </xf>
    <xf numFmtId="0" fontId="6" fillId="0" borderId="0" xfId="0" applyFont="1" applyFill="1"/>
    <xf numFmtId="0" fontId="9" fillId="0" borderId="19" xfId="193" applyFont="1" applyBorder="1" applyAlignment="1">
      <alignment horizontal="center" wrapText="1"/>
    </xf>
    <xf numFmtId="0" fontId="9" fillId="0" borderId="20" xfId="194" applyFont="1" applyBorder="1" applyAlignment="1">
      <alignment horizontal="center" wrapText="1"/>
    </xf>
    <xf numFmtId="0" fontId="9" fillId="0" borderId="20" xfId="195" applyFont="1" applyBorder="1" applyAlignment="1">
      <alignment horizontal="center" wrapText="1"/>
    </xf>
    <xf numFmtId="0" fontId="9" fillId="6" borderId="22" xfId="160" applyFont="1" applyFill="1" applyBorder="1" applyAlignment="1">
      <alignment horizontal="left" vertical="top" wrapText="1"/>
    </xf>
    <xf numFmtId="173" fontId="10" fillId="7" borderId="23" xfId="196" applyNumberFormat="1" applyFont="1" applyFill="1" applyBorder="1" applyAlignment="1">
      <alignment horizontal="right" vertical="top"/>
    </xf>
    <xf numFmtId="167" fontId="10" fillId="7" borderId="24" xfId="197" applyNumberFormat="1" applyFont="1" applyFill="1" applyBorder="1" applyAlignment="1">
      <alignment horizontal="right" vertical="top"/>
    </xf>
    <xf numFmtId="173" fontId="10" fillId="7" borderId="24" xfId="198" applyNumberFormat="1" applyFont="1" applyFill="1" applyBorder="1" applyAlignment="1">
      <alignment horizontal="right" vertical="top"/>
    </xf>
    <xf numFmtId="0" fontId="9" fillId="6" borderId="12" xfId="168" applyFont="1" applyFill="1" applyBorder="1" applyAlignment="1">
      <alignment horizontal="left" vertical="top" wrapText="1"/>
    </xf>
    <xf numFmtId="173" fontId="10" fillId="7" borderId="13" xfId="199" applyNumberFormat="1" applyFont="1" applyFill="1" applyBorder="1" applyAlignment="1">
      <alignment horizontal="right" vertical="top"/>
    </xf>
    <xf numFmtId="167" fontId="10" fillId="7" borderId="14" xfId="200" applyNumberFormat="1" applyFont="1" applyFill="1" applyBorder="1" applyAlignment="1">
      <alignment horizontal="right" vertical="top"/>
    </xf>
    <xf numFmtId="173" fontId="10" fillId="7" borderId="14" xfId="201" applyNumberFormat="1" applyFont="1" applyFill="1" applyBorder="1" applyAlignment="1">
      <alignment horizontal="right" vertical="top"/>
    </xf>
    <xf numFmtId="173" fontId="10" fillId="7" borderId="14" xfId="202" applyNumberFormat="1" applyFont="1" applyFill="1" applyBorder="1" applyAlignment="1">
      <alignment horizontal="right" vertical="top"/>
    </xf>
    <xf numFmtId="0" fontId="9" fillId="6" borderId="25" xfId="176" applyFont="1" applyFill="1" applyBorder="1" applyAlignment="1">
      <alignment horizontal="left" vertical="top" wrapText="1"/>
    </xf>
    <xf numFmtId="173" fontId="10" fillId="7" borderId="26" xfId="203" applyNumberFormat="1" applyFont="1" applyFill="1" applyBorder="1" applyAlignment="1">
      <alignment horizontal="right" vertical="top"/>
    </xf>
    <xf numFmtId="167" fontId="10" fillId="7" borderId="27" xfId="204" applyNumberFormat="1" applyFont="1" applyFill="1" applyBorder="1" applyAlignment="1">
      <alignment horizontal="right" vertical="top"/>
    </xf>
    <xf numFmtId="173" fontId="10" fillId="7" borderId="27" xfId="205" applyNumberFormat="1" applyFont="1" applyFill="1" applyBorder="1" applyAlignment="1">
      <alignment horizontal="right" vertical="top"/>
    </xf>
    <xf numFmtId="0" fontId="9" fillId="6" borderId="15" xfId="184" applyFont="1" applyFill="1" applyBorder="1" applyAlignment="1">
      <alignment horizontal="left" vertical="top" wrapText="1"/>
    </xf>
    <xf numFmtId="173" fontId="10" fillId="7" borderId="16" xfId="206" applyNumberFormat="1" applyFont="1" applyFill="1" applyBorder="1" applyAlignment="1">
      <alignment horizontal="right" vertical="top"/>
    </xf>
    <xf numFmtId="167" fontId="10" fillId="7" borderId="17" xfId="207" applyNumberFormat="1" applyFont="1" applyFill="1" applyBorder="1" applyAlignment="1">
      <alignment horizontal="right" vertical="top"/>
    </xf>
    <xf numFmtId="169" fontId="10" fillId="8" borderId="1" xfId="198" applyNumberFormat="1" applyFont="1" applyFill="1" applyBorder="1" applyAlignment="1">
      <alignment horizontal="right" vertical="top"/>
    </xf>
    <xf numFmtId="169" fontId="10" fillId="7" borderId="1" xfId="211" applyNumberFormat="1" applyFont="1" applyFill="1" applyBorder="1" applyAlignment="1">
      <alignment horizontal="left" vertical="top" wrapText="1"/>
    </xf>
    <xf numFmtId="169" fontId="10" fillId="7" borderId="1" xfId="213" applyNumberFormat="1" applyFont="1" applyFill="1" applyBorder="1" applyAlignment="1">
      <alignment horizontal="left" vertical="top" wrapText="1"/>
    </xf>
    <xf numFmtId="169" fontId="10" fillId="8" borderId="1" xfId="201" applyNumberFormat="1" applyFont="1" applyFill="1" applyBorder="1" applyAlignment="1">
      <alignment horizontal="right" vertical="top"/>
    </xf>
    <xf numFmtId="169" fontId="10" fillId="7" borderId="1" xfId="215" applyNumberFormat="1" applyFont="1" applyFill="1" applyBorder="1" applyAlignment="1">
      <alignment horizontal="left" vertical="top" wrapText="1"/>
    </xf>
    <xf numFmtId="0" fontId="10" fillId="7" borderId="1" xfId="253" applyFont="1" applyFill="1" applyBorder="1" applyAlignment="1">
      <alignment horizontal="right" vertical="top"/>
    </xf>
    <xf numFmtId="168" fontId="10" fillId="8" borderId="1" xfId="209" applyNumberFormat="1" applyFont="1" applyFill="1" applyBorder="1" applyAlignment="1">
      <alignment horizontal="right" vertical="top"/>
    </xf>
    <xf numFmtId="168" fontId="10" fillId="7" borderId="1" xfId="202" applyNumberFormat="1" applyFont="1" applyFill="1" applyBorder="1" applyAlignment="1">
      <alignment horizontal="right" vertical="top"/>
    </xf>
    <xf numFmtId="168" fontId="10" fillId="10" borderId="1" xfId="227" applyNumberFormat="1" applyFont="1" applyFill="1" applyBorder="1" applyAlignment="1">
      <alignment horizontal="right" vertical="top"/>
    </xf>
    <xf numFmtId="168" fontId="10" fillId="7" borderId="1" xfId="227" applyNumberFormat="1" applyFont="1" applyFill="1" applyBorder="1" applyAlignment="1">
      <alignment horizontal="right" vertical="top"/>
    </xf>
    <xf numFmtId="168" fontId="10" fillId="7" borderId="1" xfId="235" applyNumberFormat="1" applyFont="1" applyFill="1" applyBorder="1" applyAlignment="1">
      <alignment horizontal="right" vertical="top"/>
    </xf>
    <xf numFmtId="168" fontId="10" fillId="7" borderId="1" xfId="215" applyNumberFormat="1" applyFont="1" applyFill="1" applyBorder="1" applyAlignment="1">
      <alignment horizontal="left" vertical="top" wrapText="1"/>
    </xf>
    <xf numFmtId="169" fontId="10" fillId="8" borderId="1" xfId="209" applyNumberFormat="1" applyFont="1" applyFill="1" applyBorder="1" applyAlignment="1">
      <alignment horizontal="right" vertical="top"/>
    </xf>
    <xf numFmtId="171" fontId="10" fillId="8" borderId="1" xfId="209" applyNumberFormat="1" applyFont="1" applyFill="1" applyBorder="1" applyAlignment="1">
      <alignment horizontal="right" vertical="top"/>
    </xf>
    <xf numFmtId="169" fontId="10" fillId="8" borderId="1" xfId="227" applyNumberFormat="1" applyFont="1" applyFill="1" applyBorder="1" applyAlignment="1">
      <alignment horizontal="right" vertical="top"/>
    </xf>
    <xf numFmtId="171" fontId="10" fillId="8" borderId="1" xfId="227" applyNumberFormat="1" applyFont="1" applyFill="1" applyBorder="1" applyAlignment="1">
      <alignment horizontal="right" vertical="top"/>
    </xf>
    <xf numFmtId="169" fontId="10" fillId="7" borderId="1" xfId="202" applyNumberFormat="1" applyFont="1" applyFill="1" applyBorder="1" applyAlignment="1">
      <alignment horizontal="right" vertical="top"/>
    </xf>
    <xf numFmtId="171" fontId="10" fillId="7" borderId="1" xfId="202" applyNumberFormat="1" applyFont="1" applyFill="1" applyBorder="1" applyAlignment="1">
      <alignment horizontal="right" vertical="top"/>
    </xf>
    <xf numFmtId="169" fontId="10" fillId="10" borderId="1" xfId="227" applyNumberFormat="1" applyFont="1" applyFill="1" applyBorder="1" applyAlignment="1">
      <alignment horizontal="right" vertical="top"/>
    </xf>
    <xf numFmtId="171" fontId="10" fillId="10" borderId="1" xfId="227" applyNumberFormat="1" applyFont="1" applyFill="1" applyBorder="1" applyAlignment="1">
      <alignment horizontal="right" vertical="top"/>
    </xf>
    <xf numFmtId="169" fontId="10" fillId="7" borderId="1" xfId="227" applyNumberFormat="1" applyFont="1" applyFill="1" applyBorder="1" applyAlignment="1">
      <alignment horizontal="right" vertical="top"/>
    </xf>
    <xf numFmtId="171" fontId="10" fillId="7" borderId="1" xfId="227" applyNumberFormat="1" applyFont="1" applyFill="1" applyBorder="1" applyAlignment="1">
      <alignment horizontal="right" vertical="top"/>
    </xf>
    <xf numFmtId="169" fontId="10" fillId="8" borderId="1" xfId="202" applyNumberFormat="1" applyFont="1" applyFill="1" applyBorder="1" applyAlignment="1">
      <alignment horizontal="right" vertical="top"/>
    </xf>
    <xf numFmtId="171" fontId="10" fillId="8" borderId="1" xfId="202" applyNumberFormat="1" applyFont="1" applyFill="1" applyBorder="1" applyAlignment="1">
      <alignment horizontal="right" vertical="top"/>
    </xf>
    <xf numFmtId="169" fontId="10" fillId="7" borderId="1" xfId="235" applyNumberFormat="1" applyFont="1" applyFill="1" applyBorder="1" applyAlignment="1">
      <alignment horizontal="right" vertical="top"/>
    </xf>
    <xf numFmtId="169" fontId="10" fillId="7" borderId="1" xfId="254" applyNumberFormat="1" applyFont="1" applyFill="1" applyBorder="1" applyAlignment="1">
      <alignment horizontal="right" vertical="top"/>
    </xf>
    <xf numFmtId="171" fontId="10" fillId="7" borderId="1" xfId="235" applyNumberFormat="1" applyFont="1" applyFill="1" applyBorder="1" applyAlignment="1">
      <alignment horizontal="right" vertical="top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10" fillId="0" borderId="0" xfId="97" applyFont="1" applyAlignment="1">
      <alignment horizontal="left" vertical="top" wrapText="1"/>
    </xf>
    <xf numFmtId="0" fontId="10" fillId="0" borderId="0" xfId="98" applyFont="1" applyAlignment="1">
      <alignment horizontal="left" vertical="top" wrapText="1"/>
    </xf>
    <xf numFmtId="0" fontId="10" fillId="0" borderId="0" xfId="99" applyFont="1" applyAlignment="1">
      <alignment horizontal="left" vertical="top" wrapText="1"/>
    </xf>
    <xf numFmtId="0" fontId="8" fillId="0" borderId="0" xfId="111" applyFont="1" applyAlignment="1">
      <alignment horizontal="center" vertical="center" wrapText="1"/>
    </xf>
    <xf numFmtId="0" fontId="8" fillId="0" borderId="0" xfId="112" applyFont="1" applyAlignment="1">
      <alignment horizontal="center" vertical="center" wrapText="1"/>
    </xf>
    <xf numFmtId="0" fontId="8" fillId="0" borderId="0" xfId="113" applyFont="1" applyAlignment="1">
      <alignment horizontal="center" vertical="center" wrapText="1"/>
    </xf>
    <xf numFmtId="0" fontId="9" fillId="0" borderId="1" xfId="115" applyFont="1" applyBorder="1" applyAlignment="1">
      <alignment horizontal="left" wrapText="1"/>
    </xf>
    <xf numFmtId="0" fontId="9" fillId="0" borderId="1" xfId="118" applyFont="1" applyBorder="1" applyAlignment="1">
      <alignment horizontal="left" wrapText="1"/>
    </xf>
    <xf numFmtId="0" fontId="9" fillId="0" borderId="1" xfId="116" applyFont="1" applyBorder="1" applyAlignment="1">
      <alignment horizontal="center" wrapText="1"/>
    </xf>
    <xf numFmtId="0" fontId="9" fillId="0" borderId="1" xfId="119" applyFont="1" applyBorder="1" applyAlignment="1">
      <alignment horizontal="center" wrapText="1"/>
    </xf>
    <xf numFmtId="0" fontId="9" fillId="0" borderId="1" xfId="134" applyFont="1" applyBorder="1" applyAlignment="1">
      <alignment horizontal="center" wrapText="1"/>
    </xf>
    <xf numFmtId="0" fontId="9" fillId="0" borderId="1" xfId="117" applyFont="1" applyBorder="1" applyAlignment="1">
      <alignment horizontal="center" wrapText="1"/>
    </xf>
    <xf numFmtId="0" fontId="10" fillId="0" borderId="0" xfId="130" applyFont="1" applyAlignment="1">
      <alignment horizontal="left" vertical="top" wrapText="1"/>
    </xf>
    <xf numFmtId="0" fontId="10" fillId="0" borderId="0" xfId="131" applyFont="1" applyAlignment="1">
      <alignment horizontal="left" vertical="top" wrapText="1"/>
    </xf>
    <xf numFmtId="0" fontId="10" fillId="0" borderId="0" xfId="132" applyFont="1" applyAlignment="1">
      <alignment horizontal="left" vertical="top" wrapText="1"/>
    </xf>
    <xf numFmtId="0" fontId="10" fillId="0" borderId="0" xfId="133" applyFont="1" applyAlignment="1">
      <alignment horizontal="left" vertical="top" wrapText="1"/>
    </xf>
    <xf numFmtId="0" fontId="9" fillId="6" borderId="1" xfId="29" applyFont="1" applyFill="1" applyBorder="1" applyAlignment="1">
      <alignment horizontal="left" vertical="top" wrapText="1"/>
    </xf>
    <xf numFmtId="0" fontId="9" fillId="6" borderId="1" xfId="22" applyFont="1" applyFill="1" applyBorder="1" applyAlignment="1">
      <alignment horizontal="left" vertical="top" wrapText="1"/>
    </xf>
    <xf numFmtId="0" fontId="9" fillId="8" borderId="1" xfId="84" applyFont="1" applyFill="1" applyBorder="1" applyAlignment="1">
      <alignment horizontal="left" vertical="top" wrapText="1"/>
    </xf>
    <xf numFmtId="0" fontId="9" fillId="10" borderId="1" xfId="84" applyFont="1" applyFill="1" applyBorder="1" applyAlignment="1">
      <alignment horizontal="left" vertical="top" wrapText="1"/>
    </xf>
    <xf numFmtId="0" fontId="9" fillId="6" borderId="1" xfId="84" applyFont="1" applyFill="1" applyBorder="1" applyAlignment="1">
      <alignment horizontal="left" vertical="top" wrapText="1"/>
    </xf>
    <xf numFmtId="0" fontId="9" fillId="6" borderId="1" xfId="42" applyFont="1" applyFill="1" applyBorder="1" applyAlignment="1">
      <alignment horizontal="left" vertical="top" wrapText="1"/>
    </xf>
    <xf numFmtId="0" fontId="9" fillId="6" borderId="1" xfId="93" applyFont="1" applyFill="1" applyBorder="1" applyAlignment="1">
      <alignment horizontal="left" vertical="top" wrapText="1"/>
    </xf>
    <xf numFmtId="0" fontId="9" fillId="0" borderId="1" xfId="8" applyFont="1" applyBorder="1" applyAlignment="1">
      <alignment horizontal="center" wrapText="1"/>
    </xf>
    <xf numFmtId="0" fontId="9" fillId="0" borderId="1" xfId="13" applyFont="1" applyBorder="1" applyAlignment="1">
      <alignment horizontal="center" wrapText="1"/>
    </xf>
    <xf numFmtId="0" fontId="9" fillId="0" borderId="1" xfId="9" applyFont="1" applyBorder="1" applyAlignment="1">
      <alignment horizontal="center" wrapText="1"/>
    </xf>
    <xf numFmtId="0" fontId="9" fillId="6" borderId="1" xfId="15" applyFont="1" applyFill="1" applyBorder="1" applyAlignment="1">
      <alignment horizontal="left" vertical="top" wrapText="1"/>
    </xf>
    <xf numFmtId="0" fontId="9" fillId="8" borderId="1" xfId="81" applyFont="1" applyFill="1" applyBorder="1" applyAlignment="1">
      <alignment horizontal="left" vertical="top" wrapText="1"/>
    </xf>
    <xf numFmtId="0" fontId="9" fillId="8" borderId="1" xfId="29" applyFont="1" applyFill="1" applyBorder="1" applyAlignment="1">
      <alignment horizontal="left" vertical="top" wrapText="1"/>
    </xf>
    <xf numFmtId="0" fontId="9" fillId="8" borderId="1" xfId="22" applyFont="1" applyFill="1" applyBorder="1" applyAlignment="1">
      <alignment horizontal="left" vertical="top" wrapText="1"/>
    </xf>
    <xf numFmtId="0" fontId="9" fillId="8" borderId="1" xfId="42" applyFont="1" applyFill="1" applyBorder="1" applyAlignment="1">
      <alignment horizontal="left" vertical="top" wrapText="1"/>
    </xf>
    <xf numFmtId="0" fontId="8" fillId="0" borderId="1" xfId="49" applyFont="1" applyBorder="1" applyAlignment="1">
      <alignment horizontal="center" vertical="center" wrapText="1"/>
    </xf>
    <xf numFmtId="0" fontId="8" fillId="0" borderId="1" xfId="50" applyFont="1" applyBorder="1" applyAlignment="1">
      <alignment horizontal="center" vertical="center" wrapText="1"/>
    </xf>
    <xf numFmtId="0" fontId="8" fillId="0" borderId="1" xfId="51" applyFont="1" applyBorder="1" applyAlignment="1">
      <alignment horizontal="center" vertical="center" wrapText="1"/>
    </xf>
    <xf numFmtId="0" fontId="9" fillId="0" borderId="1" xfId="5" applyFont="1" applyBorder="1" applyAlignment="1">
      <alignment horizontal="left" wrapText="1"/>
    </xf>
    <xf numFmtId="0" fontId="9" fillId="0" borderId="1" xfId="10" applyFont="1" applyBorder="1" applyAlignment="1">
      <alignment horizontal="left" wrapText="1"/>
    </xf>
    <xf numFmtId="0" fontId="9" fillId="0" borderId="1" xfId="80" applyFont="1" applyBorder="1" applyAlignment="1">
      <alignment horizontal="left" wrapText="1"/>
    </xf>
    <xf numFmtId="0" fontId="9" fillId="0" borderId="1" xfId="79" applyFont="1" applyBorder="1" applyAlignment="1">
      <alignment horizontal="left" wrapText="1"/>
    </xf>
    <xf numFmtId="0" fontId="9" fillId="0" borderId="1" xfId="11" applyFont="1" applyBorder="1" applyAlignment="1">
      <alignment horizontal="left" wrapText="1"/>
    </xf>
    <xf numFmtId="0" fontId="9" fillId="0" borderId="1" xfId="7" applyFont="1" applyBorder="1" applyAlignment="1">
      <alignment horizontal="center" wrapText="1"/>
    </xf>
    <xf numFmtId="0" fontId="9" fillId="0" borderId="1" xfId="12" applyFont="1" applyBorder="1" applyAlignment="1">
      <alignment horizontal="center" wrapText="1"/>
    </xf>
    <xf numFmtId="0" fontId="8" fillId="8" borderId="1" xfId="49" applyFont="1" applyFill="1" applyBorder="1" applyAlignment="1">
      <alignment horizontal="center" vertical="center" wrapText="1"/>
    </xf>
    <xf numFmtId="0" fontId="8" fillId="8" borderId="1" xfId="50" applyFont="1" applyFill="1" applyBorder="1" applyAlignment="1">
      <alignment horizontal="center" vertical="center" wrapText="1"/>
    </xf>
    <xf numFmtId="0" fontId="8" fillId="8" borderId="1" xfId="51" applyFont="1" applyFill="1" applyBorder="1" applyAlignment="1">
      <alignment horizontal="center" vertical="center" wrapText="1"/>
    </xf>
    <xf numFmtId="0" fontId="9" fillId="0" borderId="1" xfId="52" applyFont="1" applyBorder="1" applyAlignment="1">
      <alignment horizontal="left" wrapText="1"/>
    </xf>
    <xf numFmtId="0" fontId="9" fillId="0" borderId="1" xfId="53" applyFont="1" applyBorder="1" applyAlignment="1">
      <alignment horizontal="left" wrapText="1"/>
    </xf>
    <xf numFmtId="0" fontId="9" fillId="8" borderId="1" xfId="15" applyFont="1" applyFill="1" applyBorder="1" applyAlignment="1">
      <alignment horizontal="left" vertical="top" wrapText="1"/>
    </xf>
    <xf numFmtId="0" fontId="9" fillId="6" borderId="2" xfId="29" applyFont="1" applyFill="1" applyBorder="1" applyAlignment="1">
      <alignment horizontal="left" vertical="top" wrapText="1"/>
    </xf>
    <xf numFmtId="0" fontId="9" fillId="6" borderId="3" xfId="29" applyFont="1" applyFill="1" applyBorder="1" applyAlignment="1">
      <alignment horizontal="left" vertical="top" wrapText="1"/>
    </xf>
    <xf numFmtId="0" fontId="9" fillId="6" borderId="4" xfId="29" applyFont="1" applyFill="1" applyBorder="1" applyAlignment="1">
      <alignment horizontal="left" vertical="top" wrapText="1"/>
    </xf>
    <xf numFmtId="0" fontId="9" fillId="0" borderId="1" xfId="14" applyFont="1" applyBorder="1" applyAlignment="1">
      <alignment horizontal="center" wrapText="1"/>
    </xf>
    <xf numFmtId="0" fontId="9" fillId="6" borderId="2" xfId="15" applyFont="1" applyFill="1" applyBorder="1" applyAlignment="1">
      <alignment horizontal="left" vertical="top" wrapText="1"/>
    </xf>
    <xf numFmtId="0" fontId="9" fillId="6" borderId="3" xfId="15" applyFont="1" applyFill="1" applyBorder="1" applyAlignment="1">
      <alignment horizontal="left" vertical="top" wrapText="1"/>
    </xf>
    <xf numFmtId="0" fontId="9" fillId="6" borderId="4" xfId="15" applyFont="1" applyFill="1" applyBorder="1" applyAlignment="1">
      <alignment horizontal="left" vertical="top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8" fillId="0" borderId="2" xfId="2" applyFont="1" applyBorder="1" applyAlignment="1">
      <alignment horizontal="center" vertical="center" wrapText="1"/>
    </xf>
    <xf numFmtId="0" fontId="8" fillId="0" borderId="2" xfId="3" applyFont="1" applyBorder="1" applyAlignment="1">
      <alignment horizontal="center" vertical="center" wrapText="1"/>
    </xf>
    <xf numFmtId="0" fontId="8" fillId="0" borderId="2" xfId="4" applyFont="1" applyBorder="1" applyAlignment="1">
      <alignment horizontal="center" vertical="center" wrapText="1"/>
    </xf>
    <xf numFmtId="0" fontId="9" fillId="0" borderId="1" xfId="6" applyFont="1" applyBorder="1" applyAlignment="1">
      <alignment horizontal="left" wrapText="1"/>
    </xf>
    <xf numFmtId="0" fontId="8" fillId="0" borderId="0" xfId="49" applyFont="1" applyAlignment="1">
      <alignment horizontal="center" vertical="center" wrapText="1"/>
    </xf>
    <xf numFmtId="0" fontId="8" fillId="0" borderId="0" xfId="50" applyFont="1" applyAlignment="1">
      <alignment horizontal="center" vertical="center" wrapText="1"/>
    </xf>
    <xf numFmtId="0" fontId="8" fillId="0" borderId="0" xfId="51" applyFont="1" applyAlignment="1">
      <alignment horizontal="center" vertical="center" wrapText="1"/>
    </xf>
    <xf numFmtId="0" fontId="9" fillId="0" borderId="1" xfId="100" applyFont="1" applyBorder="1" applyAlignment="1">
      <alignment horizontal="left" wrapText="1"/>
    </xf>
    <xf numFmtId="0" fontId="10" fillId="0" borderId="0" xfId="106" applyFont="1" applyAlignment="1">
      <alignment horizontal="left" vertical="top" wrapText="1"/>
    </xf>
    <xf numFmtId="0" fontId="10" fillId="0" borderId="1" xfId="144" applyFont="1" applyBorder="1" applyAlignment="1">
      <alignment horizontal="center" vertical="center" wrapText="1"/>
    </xf>
    <xf numFmtId="0" fontId="10" fillId="0" borderId="1" xfId="145" applyFont="1" applyBorder="1" applyAlignment="1">
      <alignment horizontal="center" vertical="center" wrapText="1"/>
    </xf>
    <xf numFmtId="0" fontId="10" fillId="0" borderId="1" xfId="146" applyFont="1" applyBorder="1" applyAlignment="1">
      <alignment horizontal="center" vertical="center" wrapText="1"/>
    </xf>
    <xf numFmtId="0" fontId="9" fillId="0" borderId="1" xfId="218" applyFont="1" applyBorder="1" applyAlignment="1">
      <alignment horizontal="left" vertical="center" wrapText="1"/>
    </xf>
    <xf numFmtId="0" fontId="9" fillId="0" borderId="1" xfId="240" applyFont="1" applyBorder="1" applyAlignment="1">
      <alignment horizontal="left" vertical="center" wrapText="1"/>
    </xf>
    <xf numFmtId="0" fontId="9" fillId="0" borderId="1" xfId="149" applyFont="1" applyBorder="1" applyAlignment="1">
      <alignment horizontal="center" vertical="center" wrapText="1"/>
    </xf>
    <xf numFmtId="0" fontId="9" fillId="0" borderId="1" xfId="155" applyFont="1" applyBorder="1" applyAlignment="1">
      <alignment horizontal="center" vertical="center" wrapText="1"/>
    </xf>
    <xf numFmtId="0" fontId="9" fillId="0" borderId="1" xfId="151" applyFont="1" applyBorder="1" applyAlignment="1">
      <alignment horizontal="center" wrapText="1"/>
    </xf>
    <xf numFmtId="0" fontId="9" fillId="0" borderId="1" xfId="150" applyFont="1" applyBorder="1" applyAlignment="1">
      <alignment horizontal="center" wrapText="1"/>
    </xf>
    <xf numFmtId="0" fontId="9" fillId="0" borderId="1" xfId="152" applyFont="1" applyBorder="1" applyAlignment="1">
      <alignment horizontal="center" wrapText="1"/>
    </xf>
    <xf numFmtId="0" fontId="10" fillId="0" borderId="0" xfId="237" applyFont="1" applyAlignment="1">
      <alignment horizontal="left" vertical="top" wrapText="1"/>
    </xf>
    <xf numFmtId="0" fontId="10" fillId="0" borderId="0" xfId="246" applyFont="1" applyAlignment="1">
      <alignment horizontal="left" vertical="top" wrapText="1"/>
    </xf>
    <xf numFmtId="0" fontId="10" fillId="0" borderId="0" xfId="238" applyFont="1" applyAlignment="1">
      <alignment horizontal="left" vertical="top" wrapText="1"/>
    </xf>
    <xf numFmtId="0" fontId="10" fillId="0" borderId="0" xfId="239" applyFont="1" applyAlignment="1">
      <alignment horizontal="left" vertical="top" wrapText="1"/>
    </xf>
    <xf numFmtId="0" fontId="10" fillId="0" borderId="0" xfId="144" applyFont="1" applyAlignment="1">
      <alignment horizontal="center" vertical="center" wrapText="1"/>
    </xf>
    <xf numFmtId="0" fontId="10" fillId="0" borderId="0" xfId="145" applyFont="1" applyAlignment="1">
      <alignment horizontal="center" vertical="center" wrapText="1"/>
    </xf>
    <xf numFmtId="0" fontId="10" fillId="0" borderId="0" xfId="146" applyFont="1" applyAlignment="1">
      <alignment horizontal="center" vertical="center" wrapText="1"/>
    </xf>
    <xf numFmtId="0" fontId="10" fillId="0" borderId="1" xfId="237" applyFont="1" applyBorder="1" applyAlignment="1">
      <alignment horizontal="left" vertical="top" wrapText="1"/>
    </xf>
    <xf numFmtId="0" fontId="10" fillId="0" borderId="1" xfId="246" applyFont="1" applyBorder="1" applyAlignment="1">
      <alignment horizontal="left" vertical="top" wrapText="1"/>
    </xf>
    <xf numFmtId="0" fontId="9" fillId="0" borderId="1" xfId="175" applyFont="1" applyFill="1" applyBorder="1" applyAlignment="1">
      <alignment horizontal="left" vertical="top" wrapText="1"/>
    </xf>
    <xf numFmtId="0" fontId="9" fillId="0" borderId="1" xfId="167" applyFont="1" applyFill="1" applyBorder="1" applyAlignment="1">
      <alignment horizontal="left" vertical="top" wrapText="1"/>
    </xf>
    <xf numFmtId="0" fontId="9" fillId="8" borderId="1" xfId="225" applyFont="1" applyFill="1" applyBorder="1" applyAlignment="1">
      <alignment horizontal="left" vertical="top" wrapText="1"/>
    </xf>
    <xf numFmtId="0" fontId="9" fillId="10" borderId="1" xfId="225" applyFont="1" applyFill="1" applyBorder="1" applyAlignment="1">
      <alignment horizontal="left" vertical="top" wrapText="1"/>
    </xf>
    <xf numFmtId="0" fontId="9" fillId="6" borderId="1" xfId="225" applyFont="1" applyFill="1" applyBorder="1" applyAlignment="1">
      <alignment horizontal="left" vertical="top" wrapText="1"/>
    </xf>
    <xf numFmtId="0" fontId="9" fillId="0" borderId="1" xfId="183" applyFont="1" applyFill="1" applyBorder="1" applyAlignment="1">
      <alignment horizontal="left" vertical="top" wrapText="1"/>
    </xf>
    <xf numFmtId="0" fontId="9" fillId="6" borderId="1" xfId="233" applyFont="1" applyFill="1" applyBorder="1" applyAlignment="1">
      <alignment horizontal="left" vertical="top" wrapText="1"/>
    </xf>
    <xf numFmtId="0" fontId="9" fillId="0" borderId="1" xfId="159" applyFont="1" applyFill="1" applyBorder="1" applyAlignment="1">
      <alignment horizontal="left" vertical="top" wrapText="1"/>
    </xf>
    <xf numFmtId="0" fontId="9" fillId="8" borderId="1" xfId="222" applyFont="1" applyFill="1" applyBorder="1" applyAlignment="1">
      <alignment horizontal="left" vertical="top" wrapText="1"/>
    </xf>
    <xf numFmtId="0" fontId="8" fillId="0" borderId="1" xfId="144" applyFont="1" applyBorder="1" applyAlignment="1">
      <alignment horizontal="center" vertical="center" wrapText="1"/>
    </xf>
    <xf numFmtId="0" fontId="8" fillId="0" borderId="1" xfId="145" applyFont="1" applyBorder="1" applyAlignment="1">
      <alignment horizontal="center" vertical="center" wrapText="1"/>
    </xf>
    <xf numFmtId="0" fontId="8" fillId="0" borderId="1" xfId="146" applyFont="1" applyBorder="1" applyAlignment="1">
      <alignment horizontal="center" vertical="center" wrapText="1"/>
    </xf>
    <xf numFmtId="0" fontId="9" fillId="0" borderId="1" xfId="147" applyFont="1" applyBorder="1" applyAlignment="1">
      <alignment horizontal="left" wrapText="1"/>
    </xf>
    <xf numFmtId="0" fontId="9" fillId="0" borderId="1" xfId="153" applyFont="1" applyBorder="1" applyAlignment="1">
      <alignment horizontal="left" wrapText="1"/>
    </xf>
    <xf numFmtId="0" fontId="9" fillId="0" borderId="1" xfId="220" applyFont="1" applyBorder="1" applyAlignment="1">
      <alignment horizontal="left" wrapText="1"/>
    </xf>
    <xf numFmtId="0" fontId="9" fillId="0" borderId="1" xfId="218" applyFont="1" applyBorder="1" applyAlignment="1">
      <alignment horizontal="left" wrapText="1"/>
    </xf>
    <xf numFmtId="0" fontId="9" fillId="0" borderId="1" xfId="154" applyFont="1" applyBorder="1" applyAlignment="1">
      <alignment horizontal="left" wrapText="1"/>
    </xf>
    <xf numFmtId="0" fontId="9" fillId="0" borderId="1" xfId="219" applyFont="1" applyBorder="1" applyAlignment="1">
      <alignment horizontal="center" wrapText="1"/>
    </xf>
    <xf numFmtId="0" fontId="9" fillId="0" borderId="1" xfId="221" applyFont="1" applyBorder="1" applyAlignment="1">
      <alignment horizontal="center" wrapText="1"/>
    </xf>
    <xf numFmtId="0" fontId="9" fillId="0" borderId="1" xfId="156" applyFont="1" applyBorder="1" applyAlignment="1">
      <alignment horizontal="center" wrapText="1"/>
    </xf>
    <xf numFmtId="0" fontId="8" fillId="8" borderId="1" xfId="144" applyFont="1" applyFill="1" applyBorder="1" applyAlignment="1">
      <alignment horizontal="center" vertical="center" wrapText="1"/>
    </xf>
    <xf numFmtId="0" fontId="8" fillId="8" borderId="1" xfId="145" applyFont="1" applyFill="1" applyBorder="1" applyAlignment="1">
      <alignment horizontal="center" vertical="center" wrapText="1"/>
    </xf>
    <xf numFmtId="0" fontId="8" fillId="8" borderId="1" xfId="146" applyFont="1" applyFill="1" applyBorder="1" applyAlignment="1">
      <alignment horizontal="center" vertical="center" wrapText="1"/>
    </xf>
    <xf numFmtId="0" fontId="9" fillId="0" borderId="1" xfId="191" applyFont="1" applyBorder="1" applyAlignment="1">
      <alignment horizontal="left" wrapText="1"/>
    </xf>
    <xf numFmtId="0" fontId="9" fillId="0" borderId="1" xfId="192" applyFont="1" applyBorder="1" applyAlignment="1">
      <alignment horizontal="left" wrapText="1"/>
    </xf>
    <xf numFmtId="0" fontId="9" fillId="8" borderId="1" xfId="159" applyFont="1" applyFill="1" applyBorder="1" applyAlignment="1">
      <alignment horizontal="left" vertical="top" wrapText="1"/>
    </xf>
    <xf numFmtId="0" fontId="9" fillId="8" borderId="1" xfId="167" applyFont="1" applyFill="1" applyBorder="1" applyAlignment="1">
      <alignment horizontal="left" vertical="top" wrapText="1"/>
    </xf>
    <xf numFmtId="0" fontId="9" fillId="8" borderId="1" xfId="175" applyFont="1" applyFill="1" applyBorder="1" applyAlignment="1">
      <alignment horizontal="left" vertical="top" wrapText="1"/>
    </xf>
    <xf numFmtId="0" fontId="9" fillId="8" borderId="1" xfId="183" applyFont="1" applyFill="1" applyBorder="1" applyAlignment="1">
      <alignment horizontal="left" vertical="top" wrapText="1"/>
    </xf>
    <xf numFmtId="0" fontId="9" fillId="6" borderId="1" xfId="159" applyFont="1" applyFill="1" applyBorder="1" applyAlignment="1">
      <alignment horizontal="left" vertical="top" wrapText="1"/>
    </xf>
    <xf numFmtId="0" fontId="9" fillId="6" borderId="1" xfId="167" applyFont="1" applyFill="1" applyBorder="1" applyAlignment="1">
      <alignment horizontal="left" vertical="top" wrapText="1"/>
    </xf>
    <xf numFmtId="0" fontId="9" fillId="6" borderId="1" xfId="175" applyFont="1" applyFill="1" applyBorder="1" applyAlignment="1">
      <alignment horizontal="left" vertical="top" wrapText="1"/>
    </xf>
    <xf numFmtId="0" fontId="9" fillId="6" borderId="1" xfId="183" applyFont="1" applyFill="1" applyBorder="1" applyAlignment="1">
      <alignment horizontal="left" vertical="top" wrapText="1"/>
    </xf>
    <xf numFmtId="0" fontId="9" fillId="0" borderId="1" xfId="157" applyFont="1" applyBorder="1" applyAlignment="1">
      <alignment horizontal="center" wrapText="1"/>
    </xf>
    <xf numFmtId="0" fontId="9" fillId="0" borderId="1" xfId="158" applyFont="1" applyBorder="1" applyAlignment="1">
      <alignment horizontal="center" wrapText="1"/>
    </xf>
    <xf numFmtId="0" fontId="16" fillId="5" borderId="5" xfId="0" applyFont="1" applyFill="1" applyBorder="1" applyAlignment="1">
      <alignment horizontal="center"/>
    </xf>
    <xf numFmtId="0" fontId="9" fillId="0" borderId="1" xfId="148" applyFont="1" applyBorder="1" applyAlignment="1">
      <alignment horizontal="left" wrapText="1"/>
    </xf>
    <xf numFmtId="0" fontId="9" fillId="0" borderId="1" xfId="149" applyFont="1" applyBorder="1" applyAlignment="1">
      <alignment horizontal="center" wrapText="1"/>
    </xf>
    <xf numFmtId="0" fontId="9" fillId="0" borderId="1" xfId="155" applyFont="1" applyBorder="1" applyAlignment="1">
      <alignment horizontal="center" wrapText="1"/>
    </xf>
    <xf numFmtId="0" fontId="9" fillId="6" borderId="1" xfId="175" applyFont="1" applyFill="1" applyBorder="1" applyAlignment="1">
      <alignment horizontal="center" vertical="center" wrapText="1"/>
    </xf>
    <xf numFmtId="0" fontId="9" fillId="6" borderId="1" xfId="167" applyFont="1" applyFill="1" applyBorder="1" applyAlignment="1">
      <alignment horizontal="center" vertical="center" wrapText="1"/>
    </xf>
    <xf numFmtId="0" fontId="9" fillId="6" borderId="1" xfId="183" applyFont="1" applyFill="1" applyBorder="1" applyAlignment="1">
      <alignment horizontal="center" vertical="center" wrapText="1"/>
    </xf>
    <xf numFmtId="0" fontId="9" fillId="8" borderId="1" xfId="225" applyFont="1" applyFill="1" applyBorder="1" applyAlignment="1">
      <alignment horizontal="center" vertical="center" wrapText="1"/>
    </xf>
    <xf numFmtId="0" fontId="9" fillId="10" borderId="1" xfId="225" applyFont="1" applyFill="1" applyBorder="1" applyAlignment="1">
      <alignment horizontal="center" vertical="center" wrapText="1"/>
    </xf>
    <xf numFmtId="0" fontId="9" fillId="6" borderId="1" xfId="225" applyFont="1" applyFill="1" applyBorder="1" applyAlignment="1">
      <alignment horizontal="center" vertical="center" wrapText="1"/>
    </xf>
    <xf numFmtId="0" fontId="9" fillId="6" borderId="1" xfId="233" applyFont="1" applyFill="1" applyBorder="1" applyAlignment="1">
      <alignment horizontal="center" vertical="center" wrapText="1"/>
    </xf>
    <xf numFmtId="0" fontId="9" fillId="0" borderId="1" xfId="150" applyFont="1" applyBorder="1" applyAlignment="1">
      <alignment horizontal="center" vertical="center" wrapText="1"/>
    </xf>
    <xf numFmtId="0" fontId="9" fillId="0" borderId="1" xfId="156" applyFont="1" applyBorder="1" applyAlignment="1">
      <alignment horizontal="center" vertical="center" wrapText="1"/>
    </xf>
    <xf numFmtId="0" fontId="9" fillId="0" borderId="1" xfId="151" applyFont="1" applyBorder="1" applyAlignment="1">
      <alignment horizontal="center" vertical="center" wrapText="1"/>
    </xf>
    <xf numFmtId="0" fontId="9" fillId="0" borderId="1" xfId="152" applyFont="1" applyBorder="1" applyAlignment="1">
      <alignment horizontal="center" vertical="center" wrapText="1"/>
    </xf>
    <xf numFmtId="0" fontId="9" fillId="6" borderId="1" xfId="159" applyFont="1" applyFill="1" applyBorder="1" applyAlignment="1">
      <alignment horizontal="center" vertical="center" wrapText="1"/>
    </xf>
    <xf numFmtId="0" fontId="9" fillId="8" borderId="1" xfId="222" applyFont="1" applyFill="1" applyBorder="1" applyAlignment="1">
      <alignment horizontal="center" vertical="center" wrapText="1"/>
    </xf>
    <xf numFmtId="169" fontId="9" fillId="8" borderId="1" xfId="159" applyNumberFormat="1" applyFont="1" applyFill="1" applyBorder="1" applyAlignment="1">
      <alignment horizontal="center" vertical="top" wrapText="1"/>
    </xf>
    <xf numFmtId="169" fontId="9" fillId="8" borderId="1" xfId="167" applyNumberFormat="1" applyFont="1" applyFill="1" applyBorder="1" applyAlignment="1">
      <alignment horizontal="center" vertical="top" wrapText="1"/>
    </xf>
    <xf numFmtId="169" fontId="9" fillId="8" borderId="1" xfId="175" applyNumberFormat="1" applyFont="1" applyFill="1" applyBorder="1" applyAlignment="1">
      <alignment horizontal="center" vertical="top" wrapText="1"/>
    </xf>
    <xf numFmtId="169" fontId="9" fillId="8" borderId="1" xfId="183" applyNumberFormat="1" applyFont="1" applyFill="1" applyBorder="1" applyAlignment="1">
      <alignment horizontal="center" vertical="top" wrapText="1"/>
    </xf>
    <xf numFmtId="0" fontId="9" fillId="0" borderId="1" xfId="147" applyFont="1" applyBorder="1" applyAlignment="1">
      <alignment horizontal="center" vertical="center" wrapText="1"/>
    </xf>
    <xf numFmtId="0" fontId="9" fillId="0" borderId="1" xfId="153" applyFont="1" applyBorder="1" applyAlignment="1">
      <alignment horizontal="center" vertical="center" wrapText="1"/>
    </xf>
    <xf numFmtId="0" fontId="9" fillId="0" borderId="1" xfId="220" applyFont="1" applyBorder="1" applyAlignment="1">
      <alignment horizontal="center" vertical="center" wrapText="1"/>
    </xf>
    <xf numFmtId="0" fontId="9" fillId="0" borderId="1" xfId="218" applyFont="1" applyBorder="1" applyAlignment="1">
      <alignment horizontal="center" vertical="center" wrapText="1"/>
    </xf>
    <xf numFmtId="0" fontId="9" fillId="0" borderId="1" xfId="154" applyFont="1" applyBorder="1" applyAlignment="1">
      <alignment horizontal="center" vertical="center" wrapText="1"/>
    </xf>
    <xf numFmtId="0" fontId="9" fillId="0" borderId="1" xfId="219" applyFont="1" applyBorder="1" applyAlignment="1">
      <alignment horizontal="center" vertical="center" wrapText="1"/>
    </xf>
    <xf numFmtId="0" fontId="9" fillId="0" borderId="1" xfId="221" applyFont="1" applyBorder="1" applyAlignment="1">
      <alignment horizontal="center" vertical="center" wrapText="1"/>
    </xf>
    <xf numFmtId="169" fontId="8" fillId="8" borderId="1" xfId="144" applyNumberFormat="1" applyFont="1" applyFill="1" applyBorder="1" applyAlignment="1">
      <alignment horizontal="center" vertical="center" wrapText="1"/>
    </xf>
    <xf numFmtId="169" fontId="8" fillId="8" borderId="1" xfId="145" applyNumberFormat="1" applyFont="1" applyFill="1" applyBorder="1" applyAlignment="1">
      <alignment horizontal="center" vertical="center" wrapText="1"/>
    </xf>
    <xf numFmtId="169" fontId="8" fillId="8" borderId="1" xfId="146" applyNumberFormat="1" applyFont="1" applyFill="1" applyBorder="1" applyAlignment="1">
      <alignment horizontal="center" vertical="center" wrapText="1"/>
    </xf>
    <xf numFmtId="0" fontId="9" fillId="0" borderId="1" xfId="191" applyFont="1" applyBorder="1" applyAlignment="1">
      <alignment horizontal="center" wrapText="1"/>
    </xf>
    <xf numFmtId="0" fontId="9" fillId="0" borderId="1" xfId="192" applyFont="1" applyBorder="1" applyAlignment="1">
      <alignment horizontal="center" wrapText="1"/>
    </xf>
    <xf numFmtId="0" fontId="9" fillId="6" borderId="1" xfId="159" applyFont="1" applyFill="1" applyBorder="1" applyAlignment="1">
      <alignment horizontal="center" vertical="top" wrapText="1"/>
    </xf>
    <xf numFmtId="0" fontId="9" fillId="6" borderId="1" xfId="167" applyFont="1" applyFill="1" applyBorder="1" applyAlignment="1">
      <alignment horizontal="center" vertical="top" wrapText="1"/>
    </xf>
    <xf numFmtId="0" fontId="9" fillId="6" borderId="1" xfId="175" applyFont="1" applyFill="1" applyBorder="1" applyAlignment="1">
      <alignment horizontal="center" vertical="top" wrapText="1"/>
    </xf>
    <xf numFmtId="0" fontId="9" fillId="6" borderId="1" xfId="183" applyFont="1" applyFill="1" applyBorder="1" applyAlignment="1">
      <alignment horizontal="center" vertical="top" wrapText="1"/>
    </xf>
    <xf numFmtId="0" fontId="8" fillId="0" borderId="0" xfId="144" applyFont="1" applyBorder="1" applyAlignment="1">
      <alignment horizontal="center" vertical="center" wrapText="1"/>
    </xf>
    <xf numFmtId="0" fontId="8" fillId="0" borderId="0" xfId="145" applyFont="1" applyBorder="1" applyAlignment="1">
      <alignment horizontal="center" vertical="center" wrapText="1"/>
    </xf>
    <xf numFmtId="0" fontId="8" fillId="0" borderId="0" xfId="146" applyFont="1" applyBorder="1" applyAlignment="1">
      <alignment horizontal="center" vertical="center" wrapText="1"/>
    </xf>
    <xf numFmtId="0" fontId="9" fillId="0" borderId="0" xfId="191" applyFont="1" applyBorder="1" applyAlignment="1">
      <alignment horizontal="left" wrapText="1"/>
    </xf>
    <xf numFmtId="0" fontId="9" fillId="0" borderId="0" xfId="192" applyFont="1" applyBorder="1" applyAlignment="1">
      <alignment horizontal="left" wrapText="1"/>
    </xf>
    <xf numFmtId="0" fontId="8" fillId="0" borderId="0" xfId="144" applyFont="1" applyAlignment="1">
      <alignment horizontal="center" vertical="center" wrapText="1"/>
    </xf>
    <xf numFmtId="0" fontId="8" fillId="0" borderId="0" xfId="145" applyFont="1" applyAlignment="1">
      <alignment horizontal="center" vertical="center" wrapText="1"/>
    </xf>
    <xf numFmtId="0" fontId="8" fillId="0" borderId="0" xfId="146" applyFont="1" applyAlignment="1">
      <alignment horizontal="center" vertical="center" wrapText="1"/>
    </xf>
    <xf numFmtId="0" fontId="9" fillId="0" borderId="1" xfId="147" applyFont="1" applyBorder="1" applyAlignment="1">
      <alignment horizontal="center" wrapText="1"/>
    </xf>
    <xf numFmtId="0" fontId="9" fillId="0" borderId="1" xfId="148" applyFont="1" applyBorder="1" applyAlignment="1">
      <alignment horizontal="center" wrapText="1"/>
    </xf>
    <xf numFmtId="0" fontId="9" fillId="0" borderId="1" xfId="153" applyFont="1" applyBorder="1" applyAlignment="1">
      <alignment horizontal="center" wrapText="1"/>
    </xf>
    <xf numFmtId="0" fontId="9" fillId="0" borderId="1" xfId="154" applyFont="1" applyBorder="1" applyAlignment="1">
      <alignment horizontal="center" wrapText="1"/>
    </xf>
    <xf numFmtId="0" fontId="9" fillId="0" borderId="1" xfId="240" applyFont="1" applyBorder="1" applyAlignment="1">
      <alignment horizontal="left" wrapText="1"/>
    </xf>
    <xf numFmtId="0" fontId="8" fillId="0" borderId="0" xfId="144" applyFont="1" applyFill="1" applyAlignment="1">
      <alignment horizontal="center" vertical="center" wrapText="1"/>
    </xf>
    <xf numFmtId="0" fontId="8" fillId="0" borderId="0" xfId="145" applyFont="1" applyFill="1" applyAlignment="1">
      <alignment horizontal="center" vertical="center" wrapText="1"/>
    </xf>
    <xf numFmtId="0" fontId="8" fillId="0" borderId="0" xfId="146" applyFont="1" applyFill="1" applyAlignment="1">
      <alignment horizontal="center" vertical="center" wrapText="1"/>
    </xf>
    <xf numFmtId="0" fontId="9" fillId="0" borderId="18" xfId="191" applyFont="1" applyBorder="1" applyAlignment="1">
      <alignment horizontal="left" wrapText="1"/>
    </xf>
    <xf numFmtId="0" fontId="9" fillId="0" borderId="18" xfId="192" applyFont="1" applyBorder="1" applyAlignment="1">
      <alignment horizontal="left" wrapText="1"/>
    </xf>
    <xf numFmtId="0" fontId="9" fillId="6" borderId="21" xfId="159" applyFont="1" applyFill="1" applyBorder="1" applyAlignment="1">
      <alignment horizontal="left" vertical="top" wrapText="1"/>
    </xf>
    <xf numFmtId="0" fontId="9" fillId="6" borderId="12" xfId="167" applyFont="1" applyFill="1" applyBorder="1" applyAlignment="1">
      <alignment horizontal="left" vertical="top" wrapText="1"/>
    </xf>
    <xf numFmtId="0" fontId="9" fillId="6" borderId="25" xfId="175" applyFont="1" applyFill="1" applyBorder="1" applyAlignment="1">
      <alignment horizontal="left" vertical="top" wrapText="1"/>
    </xf>
    <xf numFmtId="0" fontId="9" fillId="6" borderId="15" xfId="183" applyFont="1" applyFill="1" applyBorder="1" applyAlignment="1">
      <alignment horizontal="left" vertical="top" wrapText="1"/>
    </xf>
    <xf numFmtId="0" fontId="16" fillId="0" borderId="4" xfId="0" applyFont="1" applyFill="1" applyBorder="1" applyAlignment="1">
      <alignment horizontal="center"/>
    </xf>
    <xf numFmtId="0" fontId="16" fillId="0" borderId="1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0" fontId="9" fillId="8" borderId="4" xfId="159" applyFont="1" applyFill="1" applyBorder="1" applyAlignment="1">
      <alignment horizontal="left" vertical="top" wrapText="1"/>
    </xf>
    <xf numFmtId="0" fontId="9" fillId="0" borderId="28" xfId="147" applyFont="1" applyBorder="1" applyAlignment="1">
      <alignment horizontal="left" wrapText="1"/>
    </xf>
    <xf numFmtId="0" fontId="9" fillId="0" borderId="28" xfId="220" applyFont="1" applyBorder="1" applyAlignment="1">
      <alignment horizontal="left" wrapText="1"/>
    </xf>
    <xf numFmtId="0" fontId="8" fillId="8" borderId="2" xfId="144" applyFont="1" applyFill="1" applyBorder="1" applyAlignment="1">
      <alignment horizontal="center" vertical="center" wrapText="1"/>
    </xf>
    <xf numFmtId="0" fontId="8" fillId="8" borderId="2" xfId="145" applyFont="1" applyFill="1" applyBorder="1" applyAlignment="1">
      <alignment horizontal="center" vertical="center" wrapText="1"/>
    </xf>
    <xf numFmtId="0" fontId="8" fillId="8" borderId="2" xfId="146" applyFont="1" applyFill="1" applyBorder="1" applyAlignment="1">
      <alignment horizontal="center" vertical="center" wrapText="1"/>
    </xf>
    <xf numFmtId="0" fontId="2" fillId="8" borderId="5" xfId="0" applyFont="1" applyFill="1" applyBorder="1" applyAlignment="1">
      <alignment horizontal="center"/>
    </xf>
    <xf numFmtId="0" fontId="4" fillId="0" borderId="0" xfId="0" applyFont="1" applyAlignment="1">
      <alignment horizontal="left"/>
    </xf>
  </cellXfs>
  <cellStyles count="255">
    <cellStyle name="Normal" xfId="0" builtinId="0"/>
    <cellStyle name="Normal 2" xfId="1" xr:uid="{00000000-0005-0000-0000-000001000000}"/>
    <cellStyle name="style1721742178912" xfId="3" xr:uid="{00000000-0005-0000-0000-000002000000}"/>
    <cellStyle name="style1721742178942" xfId="4" xr:uid="{00000000-0005-0000-0000-000003000000}"/>
    <cellStyle name="style1721742178975" xfId="2" xr:uid="{00000000-0005-0000-0000-000004000000}"/>
    <cellStyle name="style1721793597222" xfId="216" xr:uid="{00000000-0005-0000-0000-000005000000}"/>
    <cellStyle name="style1721793597297" xfId="145" xr:uid="{00000000-0005-0000-0000-000006000000}"/>
    <cellStyle name="style1721793597330" xfId="146" xr:uid="{00000000-0005-0000-0000-000007000000}"/>
    <cellStyle name="style1721793597363" xfId="144" xr:uid="{00000000-0005-0000-0000-000008000000}"/>
    <cellStyle name="style1721793597435" xfId="167" xr:uid="{00000000-0005-0000-0000-000009000000}"/>
    <cellStyle name="style1721793597461" xfId="168" xr:uid="{00000000-0005-0000-0000-00000A000000}"/>
    <cellStyle name="style1721793597489" xfId="183" xr:uid="{00000000-0005-0000-0000-00000B000000}"/>
    <cellStyle name="style1721793597511" xfId="184" xr:uid="{00000000-0005-0000-0000-00000C000000}"/>
    <cellStyle name="style1721793597757" xfId="147" xr:uid="{00000000-0005-0000-0000-00000D000000}"/>
    <cellStyle name="style1721793597801" xfId="153" xr:uid="{00000000-0005-0000-0000-00000E000000}"/>
    <cellStyle name="style1721793597828" xfId="149" xr:uid="{00000000-0005-0000-0000-00000F000000}"/>
    <cellStyle name="style1721793597852" xfId="151" xr:uid="{00000000-0005-0000-0000-000010000000}"/>
    <cellStyle name="style1721793597875" xfId="152" xr:uid="{00000000-0005-0000-0000-000011000000}"/>
    <cellStyle name="style1721793598014" xfId="155" xr:uid="{00000000-0005-0000-0000-000012000000}"/>
    <cellStyle name="style1721793598037" xfId="156" xr:uid="{00000000-0005-0000-0000-000013000000}"/>
    <cellStyle name="style1721793598060" xfId="157" xr:uid="{00000000-0005-0000-0000-000014000000}"/>
    <cellStyle name="style1721793598081" xfId="158" xr:uid="{00000000-0005-0000-0000-000015000000}"/>
    <cellStyle name="style1721793598124" xfId="175" xr:uid="{00000000-0005-0000-0000-000016000000}"/>
    <cellStyle name="style1721793598144" xfId="159" xr:uid="{00000000-0005-0000-0000-000017000000}"/>
    <cellStyle name="style1721793598166" xfId="160" xr:uid="{00000000-0005-0000-0000-000018000000}"/>
    <cellStyle name="style1721793598187" xfId="176" xr:uid="{00000000-0005-0000-0000-000019000000}"/>
    <cellStyle name="style1721793598212" xfId="161" xr:uid="{00000000-0005-0000-0000-00001A000000}"/>
    <cellStyle name="style1721793598315" xfId="169" xr:uid="{00000000-0005-0000-0000-00001B000000}"/>
    <cellStyle name="style1721793598409" xfId="177" xr:uid="{00000000-0005-0000-0000-00001C000000}"/>
    <cellStyle name="style1721793598501" xfId="185" xr:uid="{00000000-0005-0000-0000-00001D000000}"/>
    <cellStyle name="style1721793598599" xfId="191" xr:uid="{00000000-0005-0000-0000-00001E000000}"/>
    <cellStyle name="style1721793598643" xfId="193" xr:uid="{00000000-0005-0000-0000-00001F000000}"/>
    <cellStyle name="style1721793598671" xfId="195" xr:uid="{00000000-0005-0000-0000-000020000000}"/>
    <cellStyle name="style1721793598732" xfId="225" xr:uid="{00000000-0005-0000-0000-000021000000}"/>
    <cellStyle name="style1721793598749" xfId="222" xr:uid="{00000000-0005-0000-0000-000022000000}"/>
    <cellStyle name="style1721793598846" xfId="233" xr:uid="{00000000-0005-0000-0000-000023000000}"/>
    <cellStyle name="style1721793598919" xfId="211" xr:uid="{00000000-0005-0000-0000-000024000000}"/>
    <cellStyle name="style1721793598947" xfId="213" xr:uid="{00000000-0005-0000-0000-000025000000}"/>
    <cellStyle name="style1721793598975" xfId="203" xr:uid="{00000000-0005-0000-0000-000026000000}"/>
    <cellStyle name="style1721793599018" xfId="205" xr:uid="{00000000-0005-0000-0000-000027000000}"/>
    <cellStyle name="style1721793599115" xfId="150" xr:uid="{00000000-0005-0000-0000-000028000000}"/>
    <cellStyle name="style1721793599137" xfId="219" xr:uid="{00000000-0005-0000-0000-000029000000}"/>
    <cellStyle name="style1721793599163" xfId="196" xr:uid="{00000000-0005-0000-0000-00002A000000}"/>
    <cellStyle name="style1721793599185" xfId="197" xr:uid="{00000000-0005-0000-0000-00002B000000}"/>
    <cellStyle name="style1721793599229" xfId="209" xr:uid="{00000000-0005-0000-0000-00002C000000}"/>
    <cellStyle name="style1721793599249" xfId="198" xr:uid="{00000000-0005-0000-0000-00002D000000}"/>
    <cellStyle name="style1721793599265" xfId="199" xr:uid="{00000000-0005-0000-0000-00002E000000}"/>
    <cellStyle name="style1721793599280" xfId="200" xr:uid="{00000000-0005-0000-0000-00002F000000}"/>
    <cellStyle name="style1721793599319" xfId="202" xr:uid="{00000000-0005-0000-0000-000030000000}"/>
    <cellStyle name="style1721793599334" xfId="201" xr:uid="{00000000-0005-0000-0000-000031000000}"/>
    <cellStyle name="style1721793599348" xfId="204" xr:uid="{00000000-0005-0000-0000-000032000000}"/>
    <cellStyle name="style1721793599378" xfId="227" xr:uid="{00000000-0005-0000-0000-000033000000}"/>
    <cellStyle name="style1721793599405" xfId="206" xr:uid="{00000000-0005-0000-0000-000034000000}"/>
    <cellStyle name="style1721793599425" xfId="207" xr:uid="{00000000-0005-0000-0000-000035000000}"/>
    <cellStyle name="style1721793599455" xfId="235" xr:uid="{00000000-0005-0000-0000-000036000000}"/>
    <cellStyle name="style1721793599469" xfId="208" xr:uid="{00000000-0005-0000-0000-000037000000}"/>
    <cellStyle name="style1721793599496" xfId="238" xr:uid="{00000000-0005-0000-0000-000038000000}"/>
    <cellStyle name="style1721793599513" xfId="239" xr:uid="{00000000-0005-0000-0000-000039000000}"/>
    <cellStyle name="style1721793599529" xfId="237" xr:uid="{00000000-0005-0000-0000-00003A000000}"/>
    <cellStyle name="style1721793599553" xfId="148" xr:uid="{00000000-0005-0000-0000-00003B000000}"/>
    <cellStyle name="style1721793599571" xfId="154" xr:uid="{00000000-0005-0000-0000-00003C000000}"/>
    <cellStyle name="style1721793599595" xfId="162" xr:uid="{00000000-0005-0000-0000-00003D000000}"/>
    <cellStyle name="style1721793599606" xfId="163" xr:uid="{00000000-0005-0000-0000-00003E000000}"/>
    <cellStyle name="style1721793599620" xfId="164" xr:uid="{00000000-0005-0000-0000-00003F000000}"/>
    <cellStyle name="style1721793599634" xfId="165" xr:uid="{00000000-0005-0000-0000-000040000000}"/>
    <cellStyle name="style1721793599646" xfId="166" xr:uid="{00000000-0005-0000-0000-000041000000}"/>
    <cellStyle name="style1721793599659" xfId="170" xr:uid="{00000000-0005-0000-0000-000042000000}"/>
    <cellStyle name="style1721793599672" xfId="171" xr:uid="{00000000-0005-0000-0000-000043000000}"/>
    <cellStyle name="style1721793599685" xfId="172" xr:uid="{00000000-0005-0000-0000-000044000000}"/>
    <cellStyle name="style1721793599695" xfId="173" xr:uid="{00000000-0005-0000-0000-000045000000}"/>
    <cellStyle name="style1721793599708" xfId="174" xr:uid="{00000000-0005-0000-0000-000046000000}"/>
    <cellStyle name="style1721793599723" xfId="178" xr:uid="{00000000-0005-0000-0000-000047000000}"/>
    <cellStyle name="style1721793599736" xfId="179" xr:uid="{00000000-0005-0000-0000-000048000000}"/>
    <cellStyle name="style1721793599746" xfId="180" xr:uid="{00000000-0005-0000-0000-000049000000}"/>
    <cellStyle name="style1721793599760" xfId="181" xr:uid="{00000000-0005-0000-0000-00004A000000}"/>
    <cellStyle name="style1721793599773" xfId="182" xr:uid="{00000000-0005-0000-0000-00004B000000}"/>
    <cellStyle name="style1721793599792" xfId="186" xr:uid="{00000000-0005-0000-0000-00004C000000}"/>
    <cellStyle name="style1721793599804" xfId="187" xr:uid="{00000000-0005-0000-0000-00004D000000}"/>
    <cellStyle name="style1721793599816" xfId="188" xr:uid="{00000000-0005-0000-0000-00004E000000}"/>
    <cellStyle name="style1721793599830" xfId="189" xr:uid="{00000000-0005-0000-0000-00004F000000}"/>
    <cellStyle name="style1721793599843" xfId="190" xr:uid="{00000000-0005-0000-0000-000050000000}"/>
    <cellStyle name="style1721793599863" xfId="192" xr:uid="{00000000-0005-0000-0000-000051000000}"/>
    <cellStyle name="style1721793599882" xfId="194" xr:uid="{00000000-0005-0000-0000-000052000000}"/>
    <cellStyle name="style1721793599913" xfId="210" xr:uid="{00000000-0005-0000-0000-000053000000}"/>
    <cellStyle name="style1721793599926" xfId="212" xr:uid="{00000000-0005-0000-0000-000054000000}"/>
    <cellStyle name="style1721793599941" xfId="214" xr:uid="{00000000-0005-0000-0000-000055000000}"/>
    <cellStyle name="style1721793599953" xfId="215" xr:uid="{00000000-0005-0000-0000-000056000000}"/>
    <cellStyle name="style1721793599986" xfId="246" xr:uid="{00000000-0005-0000-0000-000057000000}"/>
    <cellStyle name="style1721793600008" xfId="217" xr:uid="{00000000-0005-0000-0000-000058000000}"/>
    <cellStyle name="style1721793600040" xfId="220" xr:uid="{00000000-0005-0000-0000-000059000000}"/>
    <cellStyle name="style1721793600056" xfId="218" xr:uid="{00000000-0005-0000-0000-00005A000000}"/>
    <cellStyle name="style1721793600070" xfId="221" xr:uid="{00000000-0005-0000-0000-00005B000000}"/>
    <cellStyle name="style1721793600093" xfId="223" xr:uid="{00000000-0005-0000-0000-00005C000000}"/>
    <cellStyle name="style1721793600107" xfId="224" xr:uid="{00000000-0005-0000-0000-00005D000000}"/>
    <cellStyle name="style1721793600120" xfId="226" xr:uid="{00000000-0005-0000-0000-00005E000000}"/>
    <cellStyle name="style1721793600132" xfId="228" xr:uid="{00000000-0005-0000-0000-00005F000000}"/>
    <cellStyle name="style1721793600146" xfId="229" xr:uid="{00000000-0005-0000-0000-000060000000}"/>
    <cellStyle name="style1721793600159" xfId="230" xr:uid="{00000000-0005-0000-0000-000061000000}"/>
    <cellStyle name="style1721793600170" xfId="231" xr:uid="{00000000-0005-0000-0000-000062000000}"/>
    <cellStyle name="style1721793600182" xfId="232" xr:uid="{00000000-0005-0000-0000-000063000000}"/>
    <cellStyle name="style1721793600199" xfId="234" xr:uid="{00000000-0005-0000-0000-000064000000}"/>
    <cellStyle name="style1721793600211" xfId="236" xr:uid="{00000000-0005-0000-0000-000065000000}"/>
    <cellStyle name="style1721793600224" xfId="240" xr:uid="{00000000-0005-0000-0000-000066000000}"/>
    <cellStyle name="style1721793600243" xfId="241" xr:uid="{00000000-0005-0000-0000-000067000000}"/>
    <cellStyle name="style1721793600255" xfId="242" xr:uid="{00000000-0005-0000-0000-000068000000}"/>
    <cellStyle name="style1721793600271" xfId="243" xr:uid="{00000000-0005-0000-0000-000069000000}"/>
    <cellStyle name="style1721793600283" xfId="244" xr:uid="{00000000-0005-0000-0000-00006A000000}"/>
    <cellStyle name="style1721793600297" xfId="245" xr:uid="{00000000-0005-0000-0000-00006B000000}"/>
    <cellStyle name="style1721793600316" xfId="247" xr:uid="{00000000-0005-0000-0000-00006C000000}"/>
    <cellStyle name="style1721793600332" xfId="248" xr:uid="{00000000-0005-0000-0000-00006D000000}"/>
    <cellStyle name="style1721793600344" xfId="249" xr:uid="{00000000-0005-0000-0000-00006E000000}"/>
    <cellStyle name="style1721793600356" xfId="250" xr:uid="{00000000-0005-0000-0000-00006F000000}"/>
    <cellStyle name="style1721793600373" xfId="251" xr:uid="{00000000-0005-0000-0000-000070000000}"/>
    <cellStyle name="style1721793600387" xfId="252" xr:uid="{00000000-0005-0000-0000-000071000000}"/>
    <cellStyle name="style1721793600766" xfId="254" xr:uid="{00000000-0005-0000-0000-000072000000}"/>
    <cellStyle name="style1721793600896" xfId="253" xr:uid="{00000000-0005-0000-0000-000073000000}"/>
    <cellStyle name="style1721805207469" xfId="77" xr:uid="{00000000-0005-0000-0000-000074000000}"/>
    <cellStyle name="style1721805207656" xfId="50" xr:uid="{00000000-0005-0000-0000-000075000000}"/>
    <cellStyle name="style1721805207720" xfId="51" xr:uid="{00000000-0005-0000-0000-000076000000}"/>
    <cellStyle name="style1721805207781" xfId="49" xr:uid="{00000000-0005-0000-0000-000077000000}"/>
    <cellStyle name="style1721805207965" xfId="22" xr:uid="{00000000-0005-0000-0000-000078000000}"/>
    <cellStyle name="style1721805208038" xfId="23" xr:uid="{00000000-0005-0000-0000-000079000000}"/>
    <cellStyle name="style1721805208095" xfId="42" xr:uid="{00000000-0005-0000-0000-00007A000000}"/>
    <cellStyle name="style1721805208162" xfId="43" xr:uid="{00000000-0005-0000-0000-00007B000000}"/>
    <cellStyle name="style1721805208573" xfId="5" xr:uid="{00000000-0005-0000-0000-00007C000000}"/>
    <cellStyle name="style1721805208633" xfId="6" xr:uid="{00000000-0005-0000-0000-00007D000000}"/>
    <cellStyle name="style1721805208688" xfId="10" xr:uid="{00000000-0005-0000-0000-00007E000000}"/>
    <cellStyle name="style1721805208756" xfId="11" xr:uid="{00000000-0005-0000-0000-00007F000000}"/>
    <cellStyle name="style1721805208820" xfId="7" xr:uid="{00000000-0005-0000-0000-000080000000}"/>
    <cellStyle name="style1721805208888" xfId="12" xr:uid="{00000000-0005-0000-0000-000081000000}"/>
    <cellStyle name="style1721805208948" xfId="8" xr:uid="{00000000-0005-0000-0000-000082000000}"/>
    <cellStyle name="style1721805208996" xfId="13" xr:uid="{00000000-0005-0000-0000-000083000000}"/>
    <cellStyle name="style1721805209041" xfId="9" xr:uid="{00000000-0005-0000-0000-000084000000}"/>
    <cellStyle name="style1721805209078" xfId="14" xr:uid="{00000000-0005-0000-0000-000085000000}"/>
    <cellStyle name="style1721805209162" xfId="29" xr:uid="{00000000-0005-0000-0000-000086000000}"/>
    <cellStyle name="style1721805209206" xfId="15" xr:uid="{00000000-0005-0000-0000-000087000000}"/>
    <cellStyle name="style1721805209245" xfId="16" xr:uid="{00000000-0005-0000-0000-000088000000}"/>
    <cellStyle name="style1721805209275" xfId="30" xr:uid="{00000000-0005-0000-0000-000089000000}"/>
    <cellStyle name="style1721805209342" xfId="17" xr:uid="{00000000-0005-0000-0000-00008A000000}"/>
    <cellStyle name="style1721805209397" xfId="18" xr:uid="{00000000-0005-0000-0000-00008B000000}"/>
    <cellStyle name="style1721805209431" xfId="19" xr:uid="{00000000-0005-0000-0000-00008C000000}"/>
    <cellStyle name="style1721805209457" xfId="20" xr:uid="{00000000-0005-0000-0000-00008D000000}"/>
    <cellStyle name="style1721805209487" xfId="21" xr:uid="{00000000-0005-0000-0000-00008E000000}"/>
    <cellStyle name="style1721805209541" xfId="24" xr:uid="{00000000-0005-0000-0000-00008F000000}"/>
    <cellStyle name="style1721805209599" xfId="25" xr:uid="{00000000-0005-0000-0000-000090000000}"/>
    <cellStyle name="style1721805209645" xfId="26" xr:uid="{00000000-0005-0000-0000-000091000000}"/>
    <cellStyle name="style1721805209680" xfId="27" xr:uid="{00000000-0005-0000-0000-000092000000}"/>
    <cellStyle name="style1721805209730" xfId="28" xr:uid="{00000000-0005-0000-0000-000093000000}"/>
    <cellStyle name="style1721805209796" xfId="31" xr:uid="{00000000-0005-0000-0000-000094000000}"/>
    <cellStyle name="style1721805209865" xfId="32" xr:uid="{00000000-0005-0000-0000-000095000000}"/>
    <cellStyle name="style1721805209938" xfId="33" xr:uid="{00000000-0005-0000-0000-000096000000}"/>
    <cellStyle name="style1721805209983" xfId="34" xr:uid="{00000000-0005-0000-0000-000097000000}"/>
    <cellStyle name="style1721805210029" xfId="35" xr:uid="{00000000-0005-0000-0000-000098000000}"/>
    <cellStyle name="style1721805210096" xfId="36" xr:uid="{00000000-0005-0000-0000-000099000000}"/>
    <cellStyle name="style1721805210135" xfId="37" xr:uid="{00000000-0005-0000-0000-00009A000000}"/>
    <cellStyle name="style1721805210200" xfId="38" xr:uid="{00000000-0005-0000-0000-00009B000000}"/>
    <cellStyle name="style1721805210258" xfId="39" xr:uid="{00000000-0005-0000-0000-00009C000000}"/>
    <cellStyle name="style1721805210355" xfId="40" xr:uid="{00000000-0005-0000-0000-00009D000000}"/>
    <cellStyle name="style1721805210433" xfId="41" xr:uid="{00000000-0005-0000-0000-00009E000000}"/>
    <cellStyle name="style1721805210604" xfId="44" xr:uid="{00000000-0005-0000-0000-00009F000000}"/>
    <cellStyle name="style1721805210715" xfId="45" xr:uid="{00000000-0005-0000-0000-0000A0000000}"/>
    <cellStyle name="style1721805210797" xfId="46" xr:uid="{00000000-0005-0000-0000-0000A1000000}"/>
    <cellStyle name="style1721805210851" xfId="47" xr:uid="{00000000-0005-0000-0000-0000A2000000}"/>
    <cellStyle name="style1721805210902" xfId="48" xr:uid="{00000000-0005-0000-0000-0000A3000000}"/>
    <cellStyle name="style1721805210958" xfId="52" xr:uid="{00000000-0005-0000-0000-0000A4000000}"/>
    <cellStyle name="style1721805211017" xfId="53" xr:uid="{00000000-0005-0000-0000-0000A5000000}"/>
    <cellStyle name="style1721805211083" xfId="54" xr:uid="{00000000-0005-0000-0000-0000A6000000}"/>
    <cellStyle name="style1721805211143" xfId="55" xr:uid="{00000000-0005-0000-0000-0000A7000000}"/>
    <cellStyle name="style1721805211213" xfId="56" xr:uid="{00000000-0005-0000-0000-0000A8000000}"/>
    <cellStyle name="style1721805211287" xfId="57" xr:uid="{00000000-0005-0000-0000-0000A9000000}"/>
    <cellStyle name="style1721805211333" xfId="58" xr:uid="{00000000-0005-0000-0000-0000AA000000}"/>
    <cellStyle name="style1721805211397" xfId="59" xr:uid="{00000000-0005-0000-0000-0000AB000000}"/>
    <cellStyle name="style1721805211452" xfId="60" xr:uid="{00000000-0005-0000-0000-0000AC000000}"/>
    <cellStyle name="style1721805211530" xfId="61" xr:uid="{00000000-0005-0000-0000-0000AD000000}"/>
    <cellStyle name="style1721805211580" xfId="62" xr:uid="{00000000-0005-0000-0000-0000AE000000}"/>
    <cellStyle name="style1721805211630" xfId="63" xr:uid="{00000000-0005-0000-0000-0000AF000000}"/>
    <cellStyle name="style1721805211686" xfId="64" xr:uid="{00000000-0005-0000-0000-0000B0000000}"/>
    <cellStyle name="style1721805211718" xfId="65" xr:uid="{00000000-0005-0000-0000-0000B1000000}"/>
    <cellStyle name="style1721805211747" xfId="66" xr:uid="{00000000-0005-0000-0000-0000B2000000}"/>
    <cellStyle name="style1721805211791" xfId="67" xr:uid="{00000000-0005-0000-0000-0000B3000000}"/>
    <cellStyle name="style1721805211826" xfId="68" xr:uid="{00000000-0005-0000-0000-0000B4000000}"/>
    <cellStyle name="style1721805211852" xfId="69" xr:uid="{00000000-0005-0000-0000-0000B5000000}"/>
    <cellStyle name="style1721805211898" xfId="70" xr:uid="{00000000-0005-0000-0000-0000B6000000}"/>
    <cellStyle name="style1721805211933" xfId="71" xr:uid="{00000000-0005-0000-0000-0000B7000000}"/>
    <cellStyle name="style1721805211963" xfId="72" xr:uid="{00000000-0005-0000-0000-0000B8000000}"/>
    <cellStyle name="style1721805211998" xfId="73" xr:uid="{00000000-0005-0000-0000-0000B9000000}"/>
    <cellStyle name="style1721805212032" xfId="74" xr:uid="{00000000-0005-0000-0000-0000BA000000}"/>
    <cellStyle name="style1721805212078" xfId="75" xr:uid="{00000000-0005-0000-0000-0000BB000000}"/>
    <cellStyle name="style1721805212131" xfId="76" xr:uid="{00000000-0005-0000-0000-0000BC000000}"/>
    <cellStyle name="style1721805212230" xfId="95" xr:uid="{00000000-0005-0000-0000-0000BD000000}"/>
    <cellStyle name="style1721805212430" xfId="97" xr:uid="{00000000-0005-0000-0000-0000BE000000}"/>
    <cellStyle name="style1721805212482" xfId="106" xr:uid="{00000000-0005-0000-0000-0000BF000000}"/>
    <cellStyle name="style1721805212609" xfId="98" xr:uid="{00000000-0005-0000-0000-0000C0000000}"/>
    <cellStyle name="style1721805212654" xfId="99" xr:uid="{00000000-0005-0000-0000-0000C1000000}"/>
    <cellStyle name="style1721805212705" xfId="78" xr:uid="{00000000-0005-0000-0000-0000C2000000}"/>
    <cellStyle name="style1721805212773" xfId="80" xr:uid="{00000000-0005-0000-0000-0000C3000000}"/>
    <cellStyle name="style1721805212812" xfId="79" xr:uid="{00000000-0005-0000-0000-0000C4000000}"/>
    <cellStyle name="style1721805212885" xfId="84" xr:uid="{00000000-0005-0000-0000-0000C5000000}"/>
    <cellStyle name="style1721805212916" xfId="81" xr:uid="{00000000-0005-0000-0000-0000C6000000}"/>
    <cellStyle name="style1721805212985" xfId="93" xr:uid="{00000000-0005-0000-0000-0000C7000000}"/>
    <cellStyle name="style1721805213027" xfId="82" xr:uid="{00000000-0005-0000-0000-0000C8000000}"/>
    <cellStyle name="style1721805213058" xfId="83" xr:uid="{00000000-0005-0000-0000-0000C9000000}"/>
    <cellStyle name="style1721805213082" xfId="85" xr:uid="{00000000-0005-0000-0000-0000CA000000}"/>
    <cellStyle name="style1721805213101" xfId="86" xr:uid="{00000000-0005-0000-0000-0000CB000000}"/>
    <cellStyle name="style1721805213128" xfId="87" xr:uid="{00000000-0005-0000-0000-0000CC000000}"/>
    <cellStyle name="style1721805213156" xfId="88" xr:uid="{00000000-0005-0000-0000-0000CD000000}"/>
    <cellStyle name="style1721805213179" xfId="89" xr:uid="{00000000-0005-0000-0000-0000CE000000}"/>
    <cellStyle name="style1721805213210" xfId="90" xr:uid="{00000000-0005-0000-0000-0000CF000000}"/>
    <cellStyle name="style1721805213240" xfId="91" xr:uid="{00000000-0005-0000-0000-0000D0000000}"/>
    <cellStyle name="style1721805213289" xfId="92" xr:uid="{00000000-0005-0000-0000-0000D1000000}"/>
    <cellStyle name="style1721805213319" xfId="94" xr:uid="{00000000-0005-0000-0000-0000D2000000}"/>
    <cellStyle name="style1721805213344" xfId="96" xr:uid="{00000000-0005-0000-0000-0000D3000000}"/>
    <cellStyle name="style1721805213383" xfId="100" xr:uid="{00000000-0005-0000-0000-0000D4000000}"/>
    <cellStyle name="style1721805213484" xfId="101" xr:uid="{00000000-0005-0000-0000-0000D5000000}"/>
    <cellStyle name="style1721805213579" xfId="102" xr:uid="{00000000-0005-0000-0000-0000D6000000}"/>
    <cellStyle name="style1721805213673" xfId="103" xr:uid="{00000000-0005-0000-0000-0000D7000000}"/>
    <cellStyle name="style1721805213736" xfId="104" xr:uid="{00000000-0005-0000-0000-0000D8000000}"/>
    <cellStyle name="style1721805213798" xfId="105" xr:uid="{00000000-0005-0000-0000-0000D9000000}"/>
    <cellStyle name="style1721805213877" xfId="107" xr:uid="{00000000-0005-0000-0000-0000DA000000}"/>
    <cellStyle name="style1721805213956" xfId="108" xr:uid="{00000000-0005-0000-0000-0000DB000000}"/>
    <cellStyle name="style1721805214003" xfId="109" xr:uid="{00000000-0005-0000-0000-0000DC000000}"/>
    <cellStyle name="style1721805214066" xfId="110" xr:uid="{00000000-0005-0000-0000-0000DD000000}"/>
    <cellStyle name="style1721805446043" xfId="112" xr:uid="{00000000-0005-0000-0000-0000DE000000}"/>
    <cellStyle name="style1721805446122" xfId="113" xr:uid="{00000000-0005-0000-0000-0000DF000000}"/>
    <cellStyle name="style1721805446217" xfId="111" xr:uid="{00000000-0005-0000-0000-0000E0000000}"/>
    <cellStyle name="style1721805447258" xfId="116" xr:uid="{00000000-0005-0000-0000-0000E1000000}"/>
    <cellStyle name="style1721805447298" xfId="119" xr:uid="{00000000-0005-0000-0000-0000E2000000}"/>
    <cellStyle name="style1721805447335" xfId="134" xr:uid="{00000000-0005-0000-0000-0000E3000000}"/>
    <cellStyle name="style1721805447398" xfId="117" xr:uid="{00000000-0005-0000-0000-0000E4000000}"/>
    <cellStyle name="style1721805447741" xfId="122" xr:uid="{00000000-0005-0000-0000-0000E5000000}"/>
    <cellStyle name="style1721805447968" xfId="125" xr:uid="{00000000-0005-0000-0000-0000E6000000}"/>
    <cellStyle name="style1721805448266" xfId="138" xr:uid="{00000000-0005-0000-0000-0000E7000000}"/>
    <cellStyle name="style1721805448330" xfId="126" xr:uid="{00000000-0005-0000-0000-0000E8000000}"/>
    <cellStyle name="style1721805449189" xfId="129" xr:uid="{00000000-0005-0000-0000-0000E9000000}"/>
    <cellStyle name="style1721805449247" xfId="140" xr:uid="{00000000-0005-0000-0000-0000EA000000}"/>
    <cellStyle name="style1721805449274" xfId="139" xr:uid="{00000000-0005-0000-0000-0000EB000000}"/>
    <cellStyle name="style1721805449415" xfId="142" xr:uid="{00000000-0005-0000-0000-0000EC000000}"/>
    <cellStyle name="style1721805449463" xfId="130" xr:uid="{00000000-0005-0000-0000-0000ED000000}"/>
    <cellStyle name="style1721805449481" xfId="131" xr:uid="{00000000-0005-0000-0000-0000EE000000}"/>
    <cellStyle name="style1721805449542" xfId="132" xr:uid="{00000000-0005-0000-0000-0000EF000000}"/>
    <cellStyle name="style1721805449576" xfId="133" xr:uid="{00000000-0005-0000-0000-0000F0000000}"/>
    <cellStyle name="style1721805449607" xfId="114" xr:uid="{00000000-0005-0000-0000-0000F1000000}"/>
    <cellStyle name="style1721805449685" xfId="115" xr:uid="{00000000-0005-0000-0000-0000F2000000}"/>
    <cellStyle name="style1721805449880" xfId="123" xr:uid="{00000000-0005-0000-0000-0000F3000000}"/>
    <cellStyle name="style1721805450047" xfId="141" xr:uid="{00000000-0005-0000-0000-0000F4000000}"/>
    <cellStyle name="style1721805450291" xfId="118" xr:uid="{00000000-0005-0000-0000-0000F5000000}"/>
    <cellStyle name="style1721805450322" xfId="120" xr:uid="{00000000-0005-0000-0000-0000F6000000}"/>
    <cellStyle name="style1721805450346" xfId="121" xr:uid="{00000000-0005-0000-0000-0000F7000000}"/>
    <cellStyle name="style1721805450393" xfId="124" xr:uid="{00000000-0005-0000-0000-0000F8000000}"/>
    <cellStyle name="style1721805450413" xfId="127" xr:uid="{00000000-0005-0000-0000-0000F9000000}"/>
    <cellStyle name="style1721805450440" xfId="128" xr:uid="{00000000-0005-0000-0000-0000FA000000}"/>
    <cellStyle name="style1721805450470" xfId="135" xr:uid="{00000000-0005-0000-0000-0000FB000000}"/>
    <cellStyle name="style1721805450491" xfId="136" xr:uid="{00000000-0005-0000-0000-0000FC000000}"/>
    <cellStyle name="style1721805450514" xfId="137" xr:uid="{00000000-0005-0000-0000-0000FD000000}"/>
    <cellStyle name="style1721805450558" xfId="143" xr:uid="{00000000-0005-0000-0000-0000FE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02"/>
  <sheetViews>
    <sheetView tabSelected="1" zoomScaleNormal="100" workbookViewId="0">
      <selection activeCell="K11" sqref="K11"/>
    </sheetView>
  </sheetViews>
  <sheetFormatPr baseColWidth="10" defaultColWidth="9.1640625" defaultRowHeight="12" customHeight="1" x14ac:dyDescent="0.15"/>
  <cols>
    <col min="1" max="1" width="11.6640625" style="3" customWidth="1"/>
    <col min="2" max="3" width="9.1640625" style="3"/>
    <col min="4" max="9" width="9.33203125" style="3" bestFit="1" customWidth="1"/>
    <col min="10" max="11" width="9.5" style="3" bestFit="1" customWidth="1"/>
    <col min="12" max="12" width="9.33203125" style="3" bestFit="1" customWidth="1"/>
    <col min="13" max="14" width="9.33203125" style="21" bestFit="1" customWidth="1"/>
    <col min="15" max="15" width="9.33203125" style="3" bestFit="1" customWidth="1"/>
    <col min="16" max="16384" width="9.1640625" style="3"/>
  </cols>
  <sheetData>
    <row r="1" spans="1:15" s="631" customFormat="1" ht="12" customHeight="1" x14ac:dyDescent="0.15">
      <c r="A1" s="631" t="s">
        <v>216</v>
      </c>
    </row>
    <row r="2" spans="1:15" ht="12" customHeight="1" x14ac:dyDescent="0.15">
      <c r="A2" s="1" t="s">
        <v>22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5" s="6" customFormat="1" ht="12" customHeight="1" x14ac:dyDescent="0.15">
      <c r="A3" s="4" t="s">
        <v>17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</row>
    <row r="4" spans="1:15" s="6" customFormat="1" ht="12" customHeight="1" x14ac:dyDescent="0.15">
      <c r="A4" s="7"/>
      <c r="B4" s="7"/>
      <c r="C4" s="7" t="s">
        <v>1</v>
      </c>
      <c r="D4" s="7" t="s">
        <v>2</v>
      </c>
      <c r="E4" s="7" t="s">
        <v>3</v>
      </c>
      <c r="F4" s="8" t="s">
        <v>4</v>
      </c>
      <c r="G4" s="8" t="s">
        <v>0</v>
      </c>
      <c r="H4" s="9" t="s">
        <v>14</v>
      </c>
      <c r="I4" s="9" t="s">
        <v>15</v>
      </c>
      <c r="J4" s="9" t="s">
        <v>16</v>
      </c>
      <c r="K4" s="8" t="s">
        <v>4</v>
      </c>
      <c r="L4" s="10" t="s">
        <v>0</v>
      </c>
      <c r="M4" s="5"/>
      <c r="N4" s="5"/>
    </row>
    <row r="5" spans="1:15" s="6" customFormat="1" ht="12" customHeight="1" x14ac:dyDescent="0.15">
      <c r="A5" s="11" t="s">
        <v>23</v>
      </c>
      <c r="B5" s="11" t="s">
        <v>18</v>
      </c>
      <c r="C5" s="12">
        <v>2.3100000000000002E-2</v>
      </c>
      <c r="D5" s="12">
        <v>3.110000000000001E-2</v>
      </c>
      <c r="E5" s="12">
        <v>6.2000000000000041E-3</v>
      </c>
      <c r="F5" s="13">
        <f>AVERAGE(C5:E5)</f>
        <v>2.013333333333334E-2</v>
      </c>
      <c r="G5" s="13">
        <f>STDEV(C5:E5)</f>
        <v>1.2712329972642052E-2</v>
      </c>
      <c r="H5" s="12">
        <f>C5/0.02</f>
        <v>1.155</v>
      </c>
      <c r="I5" s="12">
        <f t="shared" ref="I5:J5" si="0">D5/0.02</f>
        <v>1.5550000000000004</v>
      </c>
      <c r="J5" s="12">
        <f t="shared" si="0"/>
        <v>0.31000000000000022</v>
      </c>
      <c r="K5" s="13">
        <f>AVERAGE(H5:J5)</f>
        <v>1.0066666666666668</v>
      </c>
      <c r="L5" s="14">
        <f>STDEV(H5:J5)</f>
        <v>0.63561649863210234</v>
      </c>
      <c r="M5" s="15"/>
      <c r="N5" s="5"/>
    </row>
    <row r="6" spans="1:15" s="6" customFormat="1" ht="12" customHeight="1" x14ac:dyDescent="0.15">
      <c r="A6" s="11"/>
      <c r="B6" s="11" t="s">
        <v>19</v>
      </c>
      <c r="C6" s="12">
        <v>3.6600000000000001E-2</v>
      </c>
      <c r="D6" s="12">
        <v>3.4599999999999999E-2</v>
      </c>
      <c r="E6" s="12">
        <v>3.7600000000000001E-2</v>
      </c>
      <c r="F6" s="13">
        <f t="shared" ref="F6:F16" si="1">AVERAGE(C6:E6)</f>
        <v>3.6266666666666669E-2</v>
      </c>
      <c r="G6" s="13">
        <f t="shared" ref="G6:G16" si="2">STDEV(C6:E6)</f>
        <v>1.5275252316519481E-3</v>
      </c>
      <c r="H6" s="12">
        <f>C6/0.036</f>
        <v>1.0166666666666668</v>
      </c>
      <c r="I6" s="12">
        <f t="shared" ref="I6:J6" si="3">D6/0.036</f>
        <v>0.96111111111111114</v>
      </c>
      <c r="J6" s="12">
        <f t="shared" si="3"/>
        <v>1.0444444444444445</v>
      </c>
      <c r="K6" s="13">
        <f t="shared" ref="K6:K16" si="4">AVERAGE(H6:J6)</f>
        <v>1.0074074074074073</v>
      </c>
      <c r="L6" s="14">
        <f t="shared" ref="L6:L16" si="5">STDEV(H6:J6)</f>
        <v>4.2431256434776327E-2</v>
      </c>
      <c r="M6" s="15"/>
      <c r="N6" s="5"/>
    </row>
    <row r="7" spans="1:15" s="6" customFormat="1" ht="12" customHeight="1" x14ac:dyDescent="0.15">
      <c r="A7" s="11"/>
      <c r="B7" s="11" t="s">
        <v>20</v>
      </c>
      <c r="C7" s="12">
        <v>2.7600000000000006E-2</v>
      </c>
      <c r="D7" s="12">
        <v>3.2599999999999997E-2</v>
      </c>
      <c r="E7" s="12">
        <v>3.1599999999999996E-2</v>
      </c>
      <c r="F7" s="13">
        <f t="shared" si="1"/>
        <v>3.0599999999999999E-2</v>
      </c>
      <c r="G7" s="13">
        <f t="shared" si="2"/>
        <v>2.6457513110645851E-3</v>
      </c>
      <c r="H7" s="12">
        <f>C7/0.031</f>
        <v>0.89032258064516145</v>
      </c>
      <c r="I7" s="12">
        <f t="shared" ref="I7:J7" si="6">D7/0.031</f>
        <v>1.0516129032258064</v>
      </c>
      <c r="J7" s="12">
        <f t="shared" si="6"/>
        <v>1.0193548387096774</v>
      </c>
      <c r="K7" s="13">
        <f t="shared" si="4"/>
        <v>0.98709677419354824</v>
      </c>
      <c r="L7" s="14">
        <f t="shared" si="5"/>
        <v>8.5346816485954394E-2</v>
      </c>
      <c r="M7" s="15"/>
      <c r="N7" s="5"/>
    </row>
    <row r="8" spans="1:15" s="6" customFormat="1" ht="12" customHeight="1" x14ac:dyDescent="0.15">
      <c r="A8" s="16" t="s">
        <v>24</v>
      </c>
      <c r="B8" s="16" t="s">
        <v>18</v>
      </c>
      <c r="C8" s="17">
        <v>4.4199999999999996E-2</v>
      </c>
      <c r="D8" s="17">
        <v>3.6900000000000009E-2</v>
      </c>
      <c r="E8" s="17">
        <v>3.7899999999999996E-2</v>
      </c>
      <c r="F8" s="18">
        <f t="shared" si="1"/>
        <v>3.9666666666666663E-2</v>
      </c>
      <c r="G8" s="18">
        <f t="shared" si="2"/>
        <v>3.9576929306520603E-3</v>
      </c>
      <c r="H8" s="17">
        <f>C8/0.02</f>
        <v>2.21</v>
      </c>
      <c r="I8" s="17">
        <f t="shared" ref="I8" si="7">D8/0.02</f>
        <v>1.8450000000000004</v>
      </c>
      <c r="J8" s="17">
        <f t="shared" ref="J8" si="8">E8/0.02</f>
        <v>1.8949999999999998</v>
      </c>
      <c r="K8" s="18">
        <f t="shared" si="4"/>
        <v>1.9833333333333334</v>
      </c>
      <c r="L8" s="19">
        <f t="shared" si="5"/>
        <v>0.19788464653260315</v>
      </c>
      <c r="M8" s="15"/>
      <c r="N8" s="5"/>
    </row>
    <row r="9" spans="1:15" s="6" customFormat="1" ht="12" customHeight="1" x14ac:dyDescent="0.15">
      <c r="A9" s="16"/>
      <c r="B9" s="16" t="s">
        <v>19</v>
      </c>
      <c r="C9" s="17">
        <v>6.359999999999999E-2</v>
      </c>
      <c r="D9" s="17">
        <v>6.9599999999999995E-2</v>
      </c>
      <c r="E9" s="17">
        <v>5.5600000000000004E-2</v>
      </c>
      <c r="F9" s="18">
        <f t="shared" si="1"/>
        <v>6.2933333333333327E-2</v>
      </c>
      <c r="G9" s="18">
        <f t="shared" si="2"/>
        <v>7.0237691685684882E-3</v>
      </c>
      <c r="H9" s="17">
        <f>C9/0.036</f>
        <v>1.7666666666666666</v>
      </c>
      <c r="I9" s="17">
        <f t="shared" ref="I9" si="9">D9/0.036</f>
        <v>1.9333333333333333</v>
      </c>
      <c r="J9" s="17">
        <f t="shared" ref="J9" si="10">E9/0.036</f>
        <v>1.5444444444444447</v>
      </c>
      <c r="K9" s="18">
        <f t="shared" si="4"/>
        <v>1.7481481481481485</v>
      </c>
      <c r="L9" s="19">
        <f t="shared" si="5"/>
        <v>0.19510469912690243</v>
      </c>
      <c r="M9" s="20"/>
      <c r="N9" s="5"/>
    </row>
    <row r="10" spans="1:15" s="6" customFormat="1" ht="12" customHeight="1" x14ac:dyDescent="0.15">
      <c r="A10" s="16"/>
      <c r="B10" s="16" t="s">
        <v>20</v>
      </c>
      <c r="C10" s="17">
        <v>3.7600000000000001E-2</v>
      </c>
      <c r="D10" s="17">
        <v>3.7600000000000001E-2</v>
      </c>
      <c r="E10" s="17">
        <v>3.1599999999999996E-2</v>
      </c>
      <c r="F10" s="18">
        <f t="shared" si="1"/>
        <v>3.56E-2</v>
      </c>
      <c r="G10" s="18">
        <f t="shared" si="2"/>
        <v>3.4641016151377578E-3</v>
      </c>
      <c r="H10" s="17">
        <f>C10/0.031</f>
        <v>1.2129032258064516</v>
      </c>
      <c r="I10" s="17">
        <f t="shared" ref="I10" si="11">D10/0.031</f>
        <v>1.2129032258064516</v>
      </c>
      <c r="J10" s="17">
        <f t="shared" ref="J10" si="12">E10/0.031</f>
        <v>1.0193548387096774</v>
      </c>
      <c r="K10" s="18">
        <f t="shared" si="4"/>
        <v>1.1483870967741936</v>
      </c>
      <c r="L10" s="19">
        <f t="shared" si="5"/>
        <v>0.1117452133915405</v>
      </c>
      <c r="M10" s="20"/>
      <c r="N10" s="5"/>
    </row>
    <row r="11" spans="1:15" s="6" customFormat="1" ht="12" customHeight="1" x14ac:dyDescent="0.15">
      <c r="A11" s="11" t="s">
        <v>25</v>
      </c>
      <c r="B11" s="11" t="s">
        <v>18</v>
      </c>
      <c r="C11" s="12">
        <v>9.4899999999999984E-2</v>
      </c>
      <c r="D11" s="12">
        <v>0.10680000000000001</v>
      </c>
      <c r="E11" s="12">
        <v>0.10300000000000001</v>
      </c>
      <c r="F11" s="13">
        <f t="shared" si="1"/>
        <v>0.10156666666666665</v>
      </c>
      <c r="G11" s="13">
        <f t="shared" si="2"/>
        <v>6.0781027741667448E-3</v>
      </c>
      <c r="H11" s="12">
        <f>C11/0.02</f>
        <v>4.7449999999999992</v>
      </c>
      <c r="I11" s="12">
        <f t="shared" ref="I11" si="13">D11/0.02</f>
        <v>5.34</v>
      </c>
      <c r="J11" s="12">
        <f t="shared" ref="J11" si="14">E11/0.02</f>
        <v>5.15</v>
      </c>
      <c r="K11" s="13">
        <f t="shared" si="4"/>
        <v>5.0783333333333331</v>
      </c>
      <c r="L11" s="14">
        <f t="shared" si="5"/>
        <v>0.30390513870833707</v>
      </c>
      <c r="M11" s="20"/>
      <c r="N11" s="5"/>
    </row>
    <row r="12" spans="1:15" s="6" customFormat="1" ht="12" customHeight="1" x14ac:dyDescent="0.15">
      <c r="A12" s="11"/>
      <c r="B12" s="11" t="s">
        <v>19</v>
      </c>
      <c r="C12" s="12">
        <v>7.0599999999999996E-2</v>
      </c>
      <c r="D12" s="12">
        <v>7.8600000000000003E-2</v>
      </c>
      <c r="E12" s="12">
        <v>8.1600000000000006E-2</v>
      </c>
      <c r="F12" s="13">
        <f t="shared" si="1"/>
        <v>7.693333333333334E-2</v>
      </c>
      <c r="G12" s="13">
        <f t="shared" si="2"/>
        <v>5.686240703077332E-3</v>
      </c>
      <c r="H12" s="12">
        <f>C12/0.036</f>
        <v>1.9611111111111112</v>
      </c>
      <c r="I12" s="12">
        <f t="shared" ref="I12" si="15">D12/0.036</f>
        <v>2.1833333333333336</v>
      </c>
      <c r="J12" s="12">
        <f t="shared" ref="J12" si="16">E12/0.036</f>
        <v>2.2666666666666671</v>
      </c>
      <c r="K12" s="13">
        <f t="shared" si="4"/>
        <v>2.1370370370370373</v>
      </c>
      <c r="L12" s="14">
        <f t="shared" si="5"/>
        <v>0.157951130641037</v>
      </c>
      <c r="M12" s="20"/>
      <c r="N12" s="5"/>
    </row>
    <row r="13" spans="1:15" ht="12" customHeight="1" x14ac:dyDescent="0.15">
      <c r="A13" s="11"/>
      <c r="B13" s="11" t="s">
        <v>20</v>
      </c>
      <c r="C13" s="12">
        <v>4.5600000000000009E-2</v>
      </c>
      <c r="D13" s="12">
        <v>4.3600000000000007E-2</v>
      </c>
      <c r="E13" s="12">
        <v>4.5600000000000009E-2</v>
      </c>
      <c r="F13" s="13">
        <f t="shared" si="1"/>
        <v>4.4933333333333346E-2</v>
      </c>
      <c r="G13" s="13">
        <f t="shared" si="2"/>
        <v>1.1547005383792527E-3</v>
      </c>
      <c r="H13" s="12">
        <f>C13/0.031</f>
        <v>1.4709677419354841</v>
      </c>
      <c r="I13" s="12">
        <f t="shared" ref="I13" si="17">D13/0.031</f>
        <v>1.4064516129032261</v>
      </c>
      <c r="J13" s="12">
        <f t="shared" ref="J13" si="18">E13/0.031</f>
        <v>1.4709677419354841</v>
      </c>
      <c r="K13" s="13">
        <f t="shared" si="4"/>
        <v>1.4494623655913983</v>
      </c>
      <c r="L13" s="14">
        <f t="shared" si="5"/>
        <v>3.7248404463846793E-2</v>
      </c>
      <c r="M13" s="20"/>
    </row>
    <row r="14" spans="1:15" ht="12" customHeight="1" x14ac:dyDescent="0.15">
      <c r="A14" s="16" t="s">
        <v>26</v>
      </c>
      <c r="B14" s="16" t="s">
        <v>18</v>
      </c>
      <c r="C14" s="17">
        <v>0.13219999999999998</v>
      </c>
      <c r="D14" s="17">
        <v>0.15290000000000001</v>
      </c>
      <c r="E14" s="17">
        <v>0.14069999999999999</v>
      </c>
      <c r="F14" s="18">
        <f t="shared" si="1"/>
        <v>0.14193333333333333</v>
      </c>
      <c r="G14" s="18">
        <f t="shared" si="2"/>
        <v>1.0404966762721233E-2</v>
      </c>
      <c r="H14" s="17">
        <f>C14/0.02</f>
        <v>6.6099999999999994</v>
      </c>
      <c r="I14" s="17">
        <f t="shared" ref="I14" si="19">D14/0.02</f>
        <v>7.6450000000000005</v>
      </c>
      <c r="J14" s="17">
        <f t="shared" ref="J14" si="20">E14/0.02</f>
        <v>7.0349999999999993</v>
      </c>
      <c r="K14" s="18">
        <f t="shared" si="4"/>
        <v>7.0966666666666667</v>
      </c>
      <c r="L14" s="19">
        <f t="shared" si="5"/>
        <v>0.52024833813606164</v>
      </c>
      <c r="M14" s="20"/>
    </row>
    <row r="15" spans="1:15" ht="12" customHeight="1" x14ac:dyDescent="0.15">
      <c r="A15" s="16"/>
      <c r="B15" s="16" t="s">
        <v>19</v>
      </c>
      <c r="C15" s="17">
        <v>0.1356</v>
      </c>
      <c r="D15" s="17">
        <v>0.15659999999999999</v>
      </c>
      <c r="E15" s="17">
        <v>0.12859999999999999</v>
      </c>
      <c r="F15" s="18">
        <f t="shared" si="1"/>
        <v>0.14026666666666668</v>
      </c>
      <c r="G15" s="18">
        <f t="shared" si="2"/>
        <v>1.4571661996262926E-2</v>
      </c>
      <c r="H15" s="17">
        <f>C15/0.036</f>
        <v>3.7666666666666671</v>
      </c>
      <c r="I15" s="17">
        <f t="shared" ref="I15" si="21">D15/0.036</f>
        <v>4.3499999999999996</v>
      </c>
      <c r="J15" s="17">
        <f t="shared" ref="J15" si="22">E15/0.036</f>
        <v>3.5722222222222224</v>
      </c>
      <c r="K15" s="18">
        <f t="shared" si="4"/>
        <v>3.8962962962962968</v>
      </c>
      <c r="L15" s="19">
        <f t="shared" si="5"/>
        <v>0.40476838878508103</v>
      </c>
      <c r="M15" s="20"/>
      <c r="N15" s="5"/>
    </row>
    <row r="16" spans="1:15" ht="12" customHeight="1" x14ac:dyDescent="0.15">
      <c r="A16" s="16"/>
      <c r="B16" s="16" t="s">
        <v>20</v>
      </c>
      <c r="C16" s="17">
        <v>7.9600000000000004E-2</v>
      </c>
      <c r="D16" s="17">
        <v>8.4600000000000009E-2</v>
      </c>
      <c r="E16" s="17">
        <v>6.5599999999999992E-2</v>
      </c>
      <c r="F16" s="18">
        <f t="shared" si="1"/>
        <v>7.6600000000000001E-2</v>
      </c>
      <c r="G16" s="18">
        <f t="shared" si="2"/>
        <v>9.8488578017961858E-3</v>
      </c>
      <c r="H16" s="17">
        <f>C16/0.031</f>
        <v>2.5677419354838711</v>
      </c>
      <c r="I16" s="17">
        <f t="shared" ref="I16" si="23">D16/0.031</f>
        <v>2.7290322580645165</v>
      </c>
      <c r="J16" s="17">
        <f t="shared" ref="J16" si="24">E16/0.031</f>
        <v>2.1161290322580641</v>
      </c>
      <c r="K16" s="18">
        <f t="shared" si="4"/>
        <v>2.4709677419354836</v>
      </c>
      <c r="L16" s="19">
        <f t="shared" si="5"/>
        <v>0.31770509038052175</v>
      </c>
      <c r="M16" s="20"/>
      <c r="N16" s="5"/>
    </row>
    <row r="18" spans="1:14" s="6" customFormat="1" ht="12" customHeight="1" x14ac:dyDescent="0.15">
      <c r="A18" s="1" t="s">
        <v>22</v>
      </c>
      <c r="M18" s="5"/>
      <c r="N18" s="5"/>
    </row>
    <row r="19" spans="1:14" s="6" customFormat="1" ht="12" customHeight="1" x14ac:dyDescent="0.15">
      <c r="A19" s="4" t="s">
        <v>21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</row>
    <row r="20" spans="1:14" s="6" customFormat="1" ht="12" customHeight="1" x14ac:dyDescent="0.15">
      <c r="A20" s="7"/>
      <c r="B20" s="7"/>
      <c r="C20" s="7" t="s">
        <v>1</v>
      </c>
      <c r="D20" s="7" t="s">
        <v>2</v>
      </c>
      <c r="E20" s="7" t="s">
        <v>3</v>
      </c>
      <c r="F20" s="8" t="s">
        <v>4</v>
      </c>
      <c r="G20" s="8" t="s">
        <v>0</v>
      </c>
      <c r="H20" s="9" t="s">
        <v>14</v>
      </c>
      <c r="I20" s="9" t="s">
        <v>15</v>
      </c>
      <c r="J20" s="9" t="s">
        <v>16</v>
      </c>
      <c r="K20" s="8" t="s">
        <v>4</v>
      </c>
      <c r="L20" s="10" t="s">
        <v>0</v>
      </c>
      <c r="M20" s="5"/>
      <c r="N20" s="5"/>
    </row>
    <row r="21" spans="1:14" s="6" customFormat="1" ht="12" customHeight="1" x14ac:dyDescent="0.15">
      <c r="A21" s="11" t="s">
        <v>23</v>
      </c>
      <c r="B21" s="11" t="s">
        <v>18</v>
      </c>
      <c r="C21" s="12">
        <v>2.2800000000000008E-2</v>
      </c>
      <c r="D21" s="12">
        <v>2.7000000000000003E-2</v>
      </c>
      <c r="E21" s="12">
        <v>2.6200000000000008E-2</v>
      </c>
      <c r="F21" s="13">
        <f>AVERAGE(C21:E21)</f>
        <v>2.5333333333333336E-2</v>
      </c>
      <c r="G21" s="13">
        <f>STDEV(C21:E21)</f>
        <v>2.2300971578236958E-3</v>
      </c>
      <c r="H21" s="12">
        <f>C21/0.025</f>
        <v>0.91200000000000025</v>
      </c>
      <c r="I21" s="12">
        <f t="shared" ref="I21:J21" si="25">D21/0.025</f>
        <v>1.08</v>
      </c>
      <c r="J21" s="12">
        <f t="shared" si="25"/>
        <v>1.0480000000000003</v>
      </c>
      <c r="K21" s="13">
        <f>AVERAGE(H21:J21)</f>
        <v>1.0133333333333336</v>
      </c>
      <c r="L21" s="14">
        <f>STDEV(H21:J21)</f>
        <v>8.920388631294783E-2</v>
      </c>
      <c r="M21" s="15"/>
      <c r="N21" s="5"/>
    </row>
    <row r="22" spans="1:14" s="6" customFormat="1" ht="12" customHeight="1" x14ac:dyDescent="0.15">
      <c r="A22" s="11"/>
      <c r="B22" s="11" t="s">
        <v>19</v>
      </c>
      <c r="C22" s="12">
        <v>3.3099999999999997E-2</v>
      </c>
      <c r="D22" s="12">
        <v>2.8699999999999996E-2</v>
      </c>
      <c r="E22" s="12">
        <v>3.4099999999999998E-2</v>
      </c>
      <c r="F22" s="13">
        <f t="shared" ref="F22:F32" si="26">AVERAGE(C22:E22)</f>
        <v>3.1966666666666664E-2</v>
      </c>
      <c r="G22" s="13">
        <f t="shared" ref="G22:G32" si="27">STDEV(C22:E22)</f>
        <v>2.8728615235220334E-3</v>
      </c>
      <c r="H22" s="12">
        <f>C22/0.032</f>
        <v>1.0343749999999998</v>
      </c>
      <c r="I22" s="12">
        <f t="shared" ref="I22:J22" si="28">D22/0.032</f>
        <v>0.89687499999999987</v>
      </c>
      <c r="J22" s="12">
        <f t="shared" si="28"/>
        <v>1.0656249999999998</v>
      </c>
      <c r="K22" s="13">
        <f t="shared" ref="K22:K32" si="29">AVERAGE(H22:J22)</f>
        <v>0.99895833333333306</v>
      </c>
      <c r="L22" s="14">
        <f t="shared" ref="L22:L32" si="30">STDEV(H22:J22)</f>
        <v>8.9776922610063481E-2</v>
      </c>
      <c r="M22" s="15"/>
      <c r="N22" s="5"/>
    </row>
    <row r="23" spans="1:14" s="6" customFormat="1" ht="12" customHeight="1" x14ac:dyDescent="0.15">
      <c r="A23" s="11"/>
      <c r="B23" s="11" t="s">
        <v>20</v>
      </c>
      <c r="C23" s="12">
        <v>2.7500000000000004E-2</v>
      </c>
      <c r="D23" s="12">
        <v>3.3099999999999997E-2</v>
      </c>
      <c r="E23" s="12">
        <v>3.32E-2</v>
      </c>
      <c r="F23" s="13">
        <f t="shared" si="26"/>
        <v>3.1266666666666665E-2</v>
      </c>
      <c r="G23" s="13">
        <f t="shared" si="27"/>
        <v>3.2624121954978828E-3</v>
      </c>
      <c r="H23" s="12">
        <f>C23/0.031</f>
        <v>0.88709677419354849</v>
      </c>
      <c r="I23" s="12">
        <f t="shared" ref="I23:J23" si="31">D23/0.031</f>
        <v>1.0677419354838709</v>
      </c>
      <c r="J23" s="12">
        <f t="shared" si="31"/>
        <v>1.0709677419354839</v>
      </c>
      <c r="K23" s="13">
        <f t="shared" si="29"/>
        <v>1.0086021505376344</v>
      </c>
      <c r="L23" s="14">
        <f t="shared" si="30"/>
        <v>0.10523910308057689</v>
      </c>
      <c r="M23" s="15"/>
      <c r="N23" s="5"/>
    </row>
    <row r="24" spans="1:14" s="6" customFormat="1" ht="12" customHeight="1" x14ac:dyDescent="0.15">
      <c r="A24" s="16" t="s">
        <v>24</v>
      </c>
      <c r="B24" s="16" t="s">
        <v>18</v>
      </c>
      <c r="C24" s="17">
        <v>4.9099999999999998E-2</v>
      </c>
      <c r="D24" s="17">
        <v>5.0099999999999999E-2</v>
      </c>
      <c r="E24" s="17">
        <v>4.2299999999999997E-2</v>
      </c>
      <c r="F24" s="18">
        <f t="shared" si="26"/>
        <v>4.7166666666666662E-2</v>
      </c>
      <c r="G24" s="18">
        <f t="shared" si="27"/>
        <v>4.2442117446392022E-3</v>
      </c>
      <c r="H24" s="17">
        <f t="shared" ref="H24" si="32">C24/0.025</f>
        <v>1.9639999999999997</v>
      </c>
      <c r="I24" s="17">
        <f t="shared" ref="I24" si="33">D24/0.025</f>
        <v>2.004</v>
      </c>
      <c r="J24" s="17">
        <f t="shared" ref="J24" si="34">E24/0.025</f>
        <v>1.6919999999999997</v>
      </c>
      <c r="K24" s="18">
        <f t="shared" si="29"/>
        <v>1.8866666666666667</v>
      </c>
      <c r="L24" s="19">
        <f t="shared" si="30"/>
        <v>0.16976846978556814</v>
      </c>
      <c r="M24" s="15"/>
      <c r="N24" s="5"/>
    </row>
    <row r="25" spans="1:14" s="6" customFormat="1" ht="12" customHeight="1" x14ac:dyDescent="0.15">
      <c r="A25" s="16"/>
      <c r="B25" s="16" t="s">
        <v>19</v>
      </c>
      <c r="C25" s="17">
        <v>4.7900000000000005E-2</v>
      </c>
      <c r="D25" s="17">
        <v>4.8800000000000003E-2</v>
      </c>
      <c r="E25" s="17">
        <v>5.3499999999999999E-2</v>
      </c>
      <c r="F25" s="18">
        <f t="shared" si="26"/>
        <v>5.0066666666666669E-2</v>
      </c>
      <c r="G25" s="18">
        <f t="shared" si="27"/>
        <v>3.0072135496724064E-3</v>
      </c>
      <c r="H25" s="17">
        <f t="shared" ref="H25" si="35">C25/0.032</f>
        <v>1.4968750000000002</v>
      </c>
      <c r="I25" s="17">
        <f t="shared" ref="I25" si="36">D25/0.032</f>
        <v>1.5250000000000001</v>
      </c>
      <c r="J25" s="17">
        <f t="shared" ref="J25" si="37">E25/0.032</f>
        <v>1.671875</v>
      </c>
      <c r="K25" s="18">
        <f t="shared" si="29"/>
        <v>1.5645833333333334</v>
      </c>
      <c r="L25" s="19">
        <f t="shared" si="30"/>
        <v>9.39754234272627E-2</v>
      </c>
      <c r="M25" s="20"/>
      <c r="N25" s="5"/>
    </row>
    <row r="26" spans="1:14" s="6" customFormat="1" ht="12" customHeight="1" x14ac:dyDescent="0.15">
      <c r="A26" s="16"/>
      <c r="B26" s="16" t="s">
        <v>20</v>
      </c>
      <c r="C26" s="17">
        <v>4.5199999999999997E-2</v>
      </c>
      <c r="D26" s="17">
        <v>4.19E-2</v>
      </c>
      <c r="E26" s="17">
        <v>2.5500000000000002E-2</v>
      </c>
      <c r="F26" s="18">
        <f t="shared" si="26"/>
        <v>3.7533333333333335E-2</v>
      </c>
      <c r="G26" s="18">
        <f t="shared" si="27"/>
        <v>1.0550987315570668E-2</v>
      </c>
      <c r="H26" s="17">
        <f t="shared" ref="H26" si="38">C26/0.031</f>
        <v>1.4580645161290322</v>
      </c>
      <c r="I26" s="17">
        <f t="shared" ref="I26" si="39">D26/0.031</f>
        <v>1.3516129032258064</v>
      </c>
      <c r="J26" s="17">
        <f t="shared" ref="J26" si="40">E26/0.031</f>
        <v>0.82258064516129037</v>
      </c>
      <c r="K26" s="18">
        <f t="shared" si="29"/>
        <v>1.210752688172043</v>
      </c>
      <c r="L26" s="19">
        <f t="shared" si="30"/>
        <v>0.34035442953453815</v>
      </c>
      <c r="M26" s="20"/>
      <c r="N26" s="5"/>
    </row>
    <row r="27" spans="1:14" s="6" customFormat="1" ht="12" customHeight="1" x14ac:dyDescent="0.15">
      <c r="A27" s="11" t="s">
        <v>25</v>
      </c>
      <c r="B27" s="11" t="s">
        <v>18</v>
      </c>
      <c r="C27" s="12">
        <v>9.5799999999999996E-2</v>
      </c>
      <c r="D27" s="12">
        <v>8.9700000000000002E-2</v>
      </c>
      <c r="E27" s="12">
        <v>0.1033</v>
      </c>
      <c r="F27" s="13">
        <f t="shared" si="26"/>
        <v>9.6266666666666667E-2</v>
      </c>
      <c r="G27" s="13">
        <f t="shared" si="27"/>
        <v>6.811999217067875E-3</v>
      </c>
      <c r="H27" s="12">
        <f t="shared" ref="H27" si="41">C27/0.025</f>
        <v>3.8319999999999999</v>
      </c>
      <c r="I27" s="12">
        <f t="shared" ref="I27" si="42">D27/0.025</f>
        <v>3.5880000000000001</v>
      </c>
      <c r="J27" s="12">
        <f t="shared" ref="J27" si="43">E27/0.025</f>
        <v>4.1319999999999997</v>
      </c>
      <c r="K27" s="13">
        <f t="shared" si="29"/>
        <v>3.8506666666666667</v>
      </c>
      <c r="L27" s="14">
        <f t="shared" si="30"/>
        <v>0.27247996868271479</v>
      </c>
      <c r="M27" s="20"/>
      <c r="N27" s="5"/>
    </row>
    <row r="28" spans="1:14" s="6" customFormat="1" ht="12" customHeight="1" x14ac:dyDescent="0.15">
      <c r="A28" s="11"/>
      <c r="B28" s="11" t="s">
        <v>19</v>
      </c>
      <c r="C28" s="12">
        <v>8.8599999999999984E-2</v>
      </c>
      <c r="D28" s="12">
        <v>8.7099999999999983E-2</v>
      </c>
      <c r="E28" s="12">
        <v>7.4699999999999989E-2</v>
      </c>
      <c r="F28" s="13">
        <f t="shared" si="26"/>
        <v>8.3466666666666647E-2</v>
      </c>
      <c r="G28" s="13">
        <f t="shared" si="27"/>
        <v>7.629110913686685E-3</v>
      </c>
      <c r="H28" s="12">
        <f t="shared" ref="H28" si="44">C28/0.032</f>
        <v>2.7687499999999994</v>
      </c>
      <c r="I28" s="12">
        <f t="shared" ref="I28" si="45">D28/0.032</f>
        <v>2.7218749999999994</v>
      </c>
      <c r="J28" s="12">
        <f t="shared" ref="J28" si="46">E28/0.032</f>
        <v>2.3343749999999996</v>
      </c>
      <c r="K28" s="13">
        <f t="shared" si="29"/>
        <v>2.6083333333333329</v>
      </c>
      <c r="L28" s="14">
        <f t="shared" si="30"/>
        <v>0.23840971605270886</v>
      </c>
      <c r="M28" s="20"/>
      <c r="N28" s="5"/>
    </row>
    <row r="29" spans="1:14" s="6" customFormat="1" ht="12" customHeight="1" x14ac:dyDescent="0.15">
      <c r="A29" s="11"/>
      <c r="B29" s="11" t="s">
        <v>20</v>
      </c>
      <c r="C29" s="12">
        <v>4.9700000000000001E-2</v>
      </c>
      <c r="D29" s="12">
        <v>3.7700000000000004E-2</v>
      </c>
      <c r="E29" s="12">
        <v>3.8200000000000005E-2</v>
      </c>
      <c r="F29" s="13">
        <f t="shared" si="26"/>
        <v>4.186666666666667E-2</v>
      </c>
      <c r="G29" s="13">
        <f t="shared" si="27"/>
        <v>6.7884706181387333E-3</v>
      </c>
      <c r="H29" s="12">
        <f t="shared" ref="H29" si="47">C29/0.031</f>
        <v>1.6032258064516129</v>
      </c>
      <c r="I29" s="12">
        <f t="shared" ref="I29" si="48">D29/0.031</f>
        <v>1.2161290322580647</v>
      </c>
      <c r="J29" s="12">
        <f t="shared" ref="J29" si="49">E29/0.031</f>
        <v>1.2322580645161292</v>
      </c>
      <c r="K29" s="13">
        <f t="shared" si="29"/>
        <v>1.3505376344086022</v>
      </c>
      <c r="L29" s="14">
        <f t="shared" si="30"/>
        <v>0.21898292316576906</v>
      </c>
      <c r="M29" s="20"/>
      <c r="N29" s="21"/>
    </row>
    <row r="30" spans="1:14" s="6" customFormat="1" ht="12" customHeight="1" x14ac:dyDescent="0.15">
      <c r="A30" s="16" t="s">
        <v>26</v>
      </c>
      <c r="B30" s="16" t="s">
        <v>18</v>
      </c>
      <c r="C30" s="17">
        <v>0.13550000000000001</v>
      </c>
      <c r="D30" s="17">
        <v>0.1346</v>
      </c>
      <c r="E30" s="17">
        <v>0.1326</v>
      </c>
      <c r="F30" s="18">
        <f t="shared" si="26"/>
        <v>0.13423333333333334</v>
      </c>
      <c r="G30" s="18">
        <f t="shared" si="27"/>
        <v>1.484362938547494E-3</v>
      </c>
      <c r="H30" s="17">
        <f t="shared" ref="H30" si="50">C30/0.025</f>
        <v>5.42</v>
      </c>
      <c r="I30" s="17">
        <f t="shared" ref="I30" si="51">D30/0.025</f>
        <v>5.3839999999999995</v>
      </c>
      <c r="J30" s="17">
        <f t="shared" ref="J30" si="52">E30/0.025</f>
        <v>5.3039999999999994</v>
      </c>
      <c r="K30" s="18">
        <f t="shared" si="29"/>
        <v>5.3693333333333326</v>
      </c>
      <c r="L30" s="19">
        <f t="shared" si="30"/>
        <v>5.9374517541899756E-2</v>
      </c>
      <c r="M30" s="20"/>
      <c r="N30" s="21"/>
    </row>
    <row r="31" spans="1:14" s="6" customFormat="1" ht="12" customHeight="1" x14ac:dyDescent="0.15">
      <c r="A31" s="16"/>
      <c r="B31" s="16" t="s">
        <v>19</v>
      </c>
      <c r="C31" s="17">
        <v>0.11360000000000001</v>
      </c>
      <c r="D31" s="17">
        <v>0.1162</v>
      </c>
      <c r="E31" s="17">
        <v>0.1336</v>
      </c>
      <c r="F31" s="18">
        <f t="shared" si="26"/>
        <v>0.12113333333333333</v>
      </c>
      <c r="G31" s="18">
        <f t="shared" si="27"/>
        <v>1.0874434851215637E-2</v>
      </c>
      <c r="H31" s="17">
        <f t="shared" ref="H31" si="53">C31/0.032</f>
        <v>3.5500000000000003</v>
      </c>
      <c r="I31" s="17">
        <f t="shared" ref="I31" si="54">D31/0.032</f>
        <v>3.6312499999999996</v>
      </c>
      <c r="J31" s="17">
        <f t="shared" ref="J31" si="55">E31/0.032</f>
        <v>4.1749999999999998</v>
      </c>
      <c r="K31" s="18">
        <f t="shared" si="29"/>
        <v>3.7854166666666664</v>
      </c>
      <c r="L31" s="19">
        <f t="shared" si="30"/>
        <v>0.33982608910048867</v>
      </c>
      <c r="M31" s="20"/>
      <c r="N31" s="5"/>
    </row>
    <row r="32" spans="1:14" s="6" customFormat="1" ht="12" customHeight="1" x14ac:dyDescent="0.15">
      <c r="A32" s="16"/>
      <c r="B32" s="16" t="s">
        <v>20</v>
      </c>
      <c r="C32" s="17">
        <v>8.72E-2</v>
      </c>
      <c r="D32" s="17">
        <v>7.3300000000000004E-2</v>
      </c>
      <c r="E32" s="17">
        <v>6.9200000000000012E-2</v>
      </c>
      <c r="F32" s="18">
        <f t="shared" si="26"/>
        <v>7.6566666666666672E-2</v>
      </c>
      <c r="G32" s="18">
        <f t="shared" si="27"/>
        <v>9.4341577967158169E-3</v>
      </c>
      <c r="H32" s="17">
        <f t="shared" ref="H32" si="56">C32/0.031</f>
        <v>2.8129032258064517</v>
      </c>
      <c r="I32" s="17">
        <f t="shared" ref="I32" si="57">D32/0.031</f>
        <v>2.3645161290322583</v>
      </c>
      <c r="J32" s="17">
        <f t="shared" ref="J32" si="58">E32/0.031</f>
        <v>2.2322580645161296</v>
      </c>
      <c r="K32" s="18">
        <f t="shared" si="29"/>
        <v>2.4698924731182799</v>
      </c>
      <c r="L32" s="19">
        <f t="shared" si="30"/>
        <v>0.30432767086180468</v>
      </c>
      <c r="M32" s="20"/>
      <c r="N32" s="5"/>
    </row>
    <row r="33" spans="1:14" s="6" customFormat="1" ht="12" customHeight="1" x14ac:dyDescent="0.15">
      <c r="M33" s="5"/>
      <c r="N33" s="5"/>
    </row>
    <row r="34" spans="1:14" s="6" customFormat="1" ht="12" customHeight="1" x14ac:dyDescent="0.15">
      <c r="M34" s="5"/>
      <c r="N34" s="5"/>
    </row>
    <row r="35" spans="1:14" s="6" customFormat="1" ht="12" customHeight="1" x14ac:dyDescent="0.15">
      <c r="A35" s="1" t="s">
        <v>27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</row>
    <row r="36" spans="1:14" s="6" customFormat="1" ht="12" customHeight="1" x14ac:dyDescent="0.15">
      <c r="A36" s="4" t="s">
        <v>17</v>
      </c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</row>
    <row r="37" spans="1:14" s="6" customFormat="1" ht="12" customHeight="1" x14ac:dyDescent="0.15">
      <c r="A37" s="7"/>
      <c r="B37" s="7" t="s">
        <v>9</v>
      </c>
      <c r="C37" s="7" t="s">
        <v>1</v>
      </c>
      <c r="D37" s="7" t="s">
        <v>2</v>
      </c>
      <c r="E37" s="7" t="s">
        <v>3</v>
      </c>
      <c r="F37" s="8" t="s">
        <v>4</v>
      </c>
      <c r="G37" s="8" t="s">
        <v>0</v>
      </c>
      <c r="H37" s="9" t="s">
        <v>5</v>
      </c>
      <c r="I37" s="9" t="s">
        <v>6</v>
      </c>
      <c r="J37" s="9" t="s">
        <v>7</v>
      </c>
      <c r="K37" s="8" t="s">
        <v>4</v>
      </c>
      <c r="L37" s="10" t="s">
        <v>0</v>
      </c>
      <c r="M37" s="5"/>
      <c r="N37" s="5"/>
    </row>
    <row r="38" spans="1:14" s="6" customFormat="1" ht="12" customHeight="1" x14ac:dyDescent="0.15">
      <c r="A38" s="431" t="s">
        <v>18</v>
      </c>
      <c r="B38" s="11">
        <v>0</v>
      </c>
      <c r="C38" s="12">
        <v>0.31200000000000006</v>
      </c>
      <c r="D38" s="12">
        <v>0.29490000000000005</v>
      </c>
      <c r="E38" s="12">
        <v>0.29449999999999998</v>
      </c>
      <c r="F38" s="13">
        <f>AVERAGE(C38:E38)</f>
        <v>0.30046666666666672</v>
      </c>
      <c r="G38" s="13">
        <f>STDEV(C38:E38)</f>
        <v>9.9901618271844711E-3</v>
      </c>
      <c r="H38" s="12">
        <f>(C38/0.3)*100</f>
        <v>104.00000000000003</v>
      </c>
      <c r="I38" s="12">
        <f t="shared" ref="I38:J38" si="59">(D38/0.3)*100</f>
        <v>98.300000000000026</v>
      </c>
      <c r="J38" s="12">
        <f t="shared" si="59"/>
        <v>98.166666666666671</v>
      </c>
      <c r="K38" s="13">
        <f>AVERAGE(H38:J38)</f>
        <v>100.15555555555558</v>
      </c>
      <c r="L38" s="14">
        <f>STDEV(H38:J38)</f>
        <v>3.3300539423948243</v>
      </c>
      <c r="M38" s="15"/>
      <c r="N38" s="5"/>
    </row>
    <row r="39" spans="1:14" s="6" customFormat="1" ht="12" customHeight="1" x14ac:dyDescent="0.15">
      <c r="A39" s="432"/>
      <c r="B39" s="11">
        <v>3.125</v>
      </c>
      <c r="C39" s="12">
        <v>0.28739999999999999</v>
      </c>
      <c r="D39" s="12">
        <v>0.28480000000000005</v>
      </c>
      <c r="E39" s="12">
        <v>0.29990000000000006</v>
      </c>
      <c r="F39" s="13">
        <f t="shared" ref="F39:F42" si="60">AVERAGE(C39:E39)</f>
        <v>0.29070000000000001</v>
      </c>
      <c r="G39" s="13">
        <f t="shared" ref="G39:G42" si="61">STDEV(C39:E39)</f>
        <v>8.072793816269571E-3</v>
      </c>
      <c r="H39" s="12">
        <f t="shared" ref="H39:H42" si="62">(C39/0.3)*100</f>
        <v>95.8</v>
      </c>
      <c r="I39" s="12">
        <f t="shared" ref="I39:I42" si="63">(D39/0.3)*100</f>
        <v>94.933333333333366</v>
      </c>
      <c r="J39" s="12">
        <f t="shared" ref="J39:J42" si="64">(E39/0.3)*100</f>
        <v>99.966666666666697</v>
      </c>
      <c r="K39" s="13">
        <f t="shared" ref="K39:K42" si="65">AVERAGE(H39:J39)</f>
        <v>96.90000000000002</v>
      </c>
      <c r="L39" s="14">
        <f t="shared" ref="L39:L42" si="66">STDEV(H39:J39)</f>
        <v>2.6909312720898586</v>
      </c>
      <c r="M39" s="15"/>
      <c r="N39" s="5"/>
    </row>
    <row r="40" spans="1:14" s="6" customFormat="1" ht="12" customHeight="1" x14ac:dyDescent="0.15">
      <c r="A40" s="432"/>
      <c r="B40" s="11">
        <v>6.25</v>
      </c>
      <c r="C40" s="12">
        <v>0.21109999999999998</v>
      </c>
      <c r="D40" s="12">
        <v>0.20709999999999998</v>
      </c>
      <c r="E40" s="12">
        <v>0.20039999999999999</v>
      </c>
      <c r="F40" s="13">
        <f t="shared" si="60"/>
        <v>0.20619999999999997</v>
      </c>
      <c r="G40" s="13">
        <f t="shared" si="61"/>
        <v>5.4064775963653007E-3</v>
      </c>
      <c r="H40" s="12">
        <f t="shared" si="62"/>
        <v>70.36666666666666</v>
      </c>
      <c r="I40" s="12">
        <f t="shared" si="63"/>
        <v>69.033333333333331</v>
      </c>
      <c r="J40" s="12">
        <f t="shared" si="64"/>
        <v>66.8</v>
      </c>
      <c r="K40" s="13">
        <f t="shared" si="65"/>
        <v>68.733333333333334</v>
      </c>
      <c r="L40" s="14">
        <f t="shared" si="66"/>
        <v>1.8021591987884344</v>
      </c>
      <c r="M40" s="15"/>
      <c r="N40" s="5"/>
    </row>
    <row r="41" spans="1:14" s="6" customFormat="1" ht="12" customHeight="1" x14ac:dyDescent="0.15">
      <c r="A41" s="432"/>
      <c r="B41" s="11">
        <v>12.5</v>
      </c>
      <c r="C41" s="12">
        <v>0.16650000000000001</v>
      </c>
      <c r="D41" s="12">
        <v>0.16109999999999999</v>
      </c>
      <c r="E41" s="12">
        <v>0.18079999999999999</v>
      </c>
      <c r="F41" s="13">
        <f t="shared" si="60"/>
        <v>0.16946666666666665</v>
      </c>
      <c r="G41" s="13">
        <f t="shared" si="61"/>
        <v>1.0179554672643259E-2</v>
      </c>
      <c r="H41" s="12">
        <f t="shared" si="62"/>
        <v>55.500000000000007</v>
      </c>
      <c r="I41" s="12">
        <f t="shared" si="63"/>
        <v>53.7</v>
      </c>
      <c r="J41" s="12">
        <f t="shared" si="64"/>
        <v>60.266666666666666</v>
      </c>
      <c r="K41" s="13">
        <f t="shared" si="65"/>
        <v>56.488888888888901</v>
      </c>
      <c r="L41" s="14">
        <f t="shared" si="66"/>
        <v>3.3931848908810855</v>
      </c>
      <c r="M41" s="15"/>
      <c r="N41" s="21"/>
    </row>
    <row r="42" spans="1:14" s="6" customFormat="1" ht="12" customHeight="1" x14ac:dyDescent="0.15">
      <c r="A42" s="433"/>
      <c r="B42" s="11">
        <v>25</v>
      </c>
      <c r="C42" s="12">
        <v>0.11849999999999999</v>
      </c>
      <c r="D42" s="12">
        <v>0.10289999999999999</v>
      </c>
      <c r="E42" s="12">
        <v>0.11630000000000001</v>
      </c>
      <c r="F42" s="13">
        <f t="shared" si="60"/>
        <v>0.11256666666666666</v>
      </c>
      <c r="G42" s="13">
        <f t="shared" si="61"/>
        <v>8.4435379630421175E-3</v>
      </c>
      <c r="H42" s="12">
        <f t="shared" si="62"/>
        <v>39.5</v>
      </c>
      <c r="I42" s="12">
        <f t="shared" si="63"/>
        <v>34.299999999999997</v>
      </c>
      <c r="J42" s="12">
        <f t="shared" si="64"/>
        <v>38.766666666666673</v>
      </c>
      <c r="K42" s="13">
        <f t="shared" si="65"/>
        <v>37.522222222222219</v>
      </c>
      <c r="L42" s="14">
        <f t="shared" si="66"/>
        <v>2.8145126543473737</v>
      </c>
      <c r="M42" s="15"/>
      <c r="N42" s="21"/>
    </row>
    <row r="43" spans="1:14" s="6" customFormat="1" ht="12" customHeight="1" x14ac:dyDescent="0.15">
      <c r="A43" s="434" t="s">
        <v>19</v>
      </c>
      <c r="B43" s="22">
        <v>0</v>
      </c>
      <c r="C43" s="23">
        <v>0.49470000000000003</v>
      </c>
      <c r="D43" s="23">
        <v>0.51359999999999995</v>
      </c>
      <c r="E43" s="23">
        <v>0.49709999999999999</v>
      </c>
      <c r="F43" s="24">
        <f>AVERAGE(C43:E43)</f>
        <v>0.50179999999999991</v>
      </c>
      <c r="G43" s="24">
        <f>STDEV(C43:E43)</f>
        <v>1.0289314845994324E-2</v>
      </c>
      <c r="H43" s="23">
        <f>(C43/0.502)*100</f>
        <v>98.545816733067738</v>
      </c>
      <c r="I43" s="23">
        <f t="shared" ref="I43:J43" si="67">(D43/0.502)*100</f>
        <v>102.31075697211153</v>
      </c>
      <c r="J43" s="23">
        <f t="shared" si="67"/>
        <v>99.023904382470121</v>
      </c>
      <c r="K43" s="24">
        <f>AVERAGE(H43:J43)</f>
        <v>99.960159362549803</v>
      </c>
      <c r="L43" s="25">
        <f>STDEV(H43:J43)</f>
        <v>2.0496643119510534</v>
      </c>
      <c r="M43" s="15"/>
      <c r="N43" s="21"/>
    </row>
    <row r="44" spans="1:14" s="6" customFormat="1" ht="12" customHeight="1" x14ac:dyDescent="0.15">
      <c r="A44" s="435"/>
      <c r="B44" s="22">
        <v>3.125</v>
      </c>
      <c r="C44" s="23">
        <v>0.35109999999999997</v>
      </c>
      <c r="D44" s="23">
        <v>0.36440000000000006</v>
      </c>
      <c r="E44" s="23">
        <v>0.37419999999999998</v>
      </c>
      <c r="F44" s="24">
        <f t="shared" ref="F44:F47" si="68">AVERAGE(C44:E44)</f>
        <v>0.36323333333333335</v>
      </c>
      <c r="G44" s="24">
        <f t="shared" ref="G44:G47" si="69">STDEV(C44:E44)</f>
        <v>1.1594107698884529E-2</v>
      </c>
      <c r="H44" s="23">
        <f t="shared" ref="H44:H47" si="70">(C44/0.502)*100</f>
        <v>69.94023904382469</v>
      </c>
      <c r="I44" s="23">
        <f t="shared" ref="I44:I47" si="71">(D44/0.502)*100</f>
        <v>72.589641434262958</v>
      </c>
      <c r="J44" s="23">
        <f t="shared" ref="J44:J47" si="72">(E44/0.502)*100</f>
        <v>74.541832669322702</v>
      </c>
      <c r="K44" s="24">
        <f t="shared" ref="K44:K47" si="73">AVERAGE(H44:J44)</f>
        <v>72.35723771580345</v>
      </c>
      <c r="L44" s="25">
        <f t="shared" ref="L44:L47" si="74">STDEV(H44:J44)</f>
        <v>2.3095832069491107</v>
      </c>
      <c r="M44" s="26"/>
      <c r="N44" s="21"/>
    </row>
    <row r="45" spans="1:14" s="6" customFormat="1" ht="12" customHeight="1" x14ac:dyDescent="0.15">
      <c r="A45" s="435"/>
      <c r="B45" s="22">
        <v>6.25</v>
      </c>
      <c r="C45" s="23">
        <v>0.24040000000000003</v>
      </c>
      <c r="D45" s="23">
        <v>0.24110000000000001</v>
      </c>
      <c r="E45" s="23">
        <v>0.21230000000000002</v>
      </c>
      <c r="F45" s="24">
        <f t="shared" si="68"/>
        <v>0.2312666666666667</v>
      </c>
      <c r="G45" s="24">
        <f t="shared" si="69"/>
        <v>1.6429343667150355E-2</v>
      </c>
      <c r="H45" s="23">
        <f t="shared" si="70"/>
        <v>47.888446215139446</v>
      </c>
      <c r="I45" s="23">
        <f t="shared" si="71"/>
        <v>48.027888446215137</v>
      </c>
      <c r="J45" s="23">
        <f t="shared" si="72"/>
        <v>42.290836653386457</v>
      </c>
      <c r="K45" s="24">
        <f t="shared" si="73"/>
        <v>46.069057104913675</v>
      </c>
      <c r="L45" s="25">
        <f t="shared" si="74"/>
        <v>3.2727776229383156</v>
      </c>
      <c r="M45" s="26"/>
      <c r="N45" s="21"/>
    </row>
    <row r="46" spans="1:14" s="6" customFormat="1" ht="12" customHeight="1" x14ac:dyDescent="0.15">
      <c r="A46" s="435"/>
      <c r="B46" s="22">
        <v>12.5</v>
      </c>
      <c r="C46" s="23">
        <v>0.17590000000000003</v>
      </c>
      <c r="D46" s="23">
        <v>0.17510000000000001</v>
      </c>
      <c r="E46" s="23">
        <v>0.17169999999999999</v>
      </c>
      <c r="F46" s="24">
        <f t="shared" si="68"/>
        <v>0.17423333333333335</v>
      </c>
      <c r="G46" s="24">
        <f t="shared" si="69"/>
        <v>2.2300971578237141E-3</v>
      </c>
      <c r="H46" s="23">
        <f t="shared" si="70"/>
        <v>35.039840637450204</v>
      </c>
      <c r="I46" s="23">
        <f t="shared" si="71"/>
        <v>34.880478087649401</v>
      </c>
      <c r="J46" s="23">
        <f t="shared" si="72"/>
        <v>34.203187250996017</v>
      </c>
      <c r="K46" s="24">
        <f t="shared" si="73"/>
        <v>34.70783532536521</v>
      </c>
      <c r="L46" s="25">
        <f t="shared" si="74"/>
        <v>0.4442424617178693</v>
      </c>
      <c r="M46" s="26"/>
      <c r="N46" s="21"/>
    </row>
    <row r="47" spans="1:14" s="6" customFormat="1" ht="12" customHeight="1" x14ac:dyDescent="0.15">
      <c r="A47" s="436"/>
      <c r="B47" s="22">
        <v>25</v>
      </c>
      <c r="C47" s="23">
        <v>0.1021</v>
      </c>
      <c r="D47" s="23">
        <v>0.13450000000000001</v>
      </c>
      <c r="E47" s="23">
        <v>0.10570000000000002</v>
      </c>
      <c r="F47" s="24">
        <f t="shared" si="68"/>
        <v>0.11410000000000002</v>
      </c>
      <c r="G47" s="24">
        <f t="shared" si="69"/>
        <v>1.775837830433841E-2</v>
      </c>
      <c r="H47" s="23">
        <f t="shared" si="70"/>
        <v>20.338645418326692</v>
      </c>
      <c r="I47" s="23">
        <f t="shared" si="71"/>
        <v>26.792828685258968</v>
      </c>
      <c r="J47" s="23">
        <f t="shared" si="72"/>
        <v>21.055776892430281</v>
      </c>
      <c r="K47" s="24">
        <f t="shared" si="73"/>
        <v>22.729083665338646</v>
      </c>
      <c r="L47" s="25">
        <f t="shared" si="74"/>
        <v>3.5375255586332042</v>
      </c>
      <c r="M47" s="26"/>
      <c r="N47" s="21"/>
    </row>
    <row r="48" spans="1:14" s="6" customFormat="1" ht="12" customHeight="1" x14ac:dyDescent="0.15">
      <c r="A48" s="431" t="s">
        <v>20</v>
      </c>
      <c r="B48" s="11">
        <v>0</v>
      </c>
      <c r="C48" s="12">
        <v>0.32210000000000005</v>
      </c>
      <c r="D48" s="12">
        <v>0.34689999999999999</v>
      </c>
      <c r="E48" s="12">
        <v>0.35719999999999996</v>
      </c>
      <c r="F48" s="13">
        <f>AVERAGE(C48:E48)</f>
        <v>0.34206666666666669</v>
      </c>
      <c r="G48" s="13">
        <f>STDEV(C48:E48)</f>
        <v>1.8042265194075039E-2</v>
      </c>
      <c r="H48" s="12">
        <f>(C48/0.342)*100</f>
        <v>94.181286549707607</v>
      </c>
      <c r="I48" s="12">
        <f t="shared" ref="I48:J48" si="75">(D48/0.342)*100</f>
        <v>101.43274853801168</v>
      </c>
      <c r="J48" s="12">
        <f t="shared" si="75"/>
        <v>104.44444444444443</v>
      </c>
      <c r="K48" s="13">
        <f>AVERAGE(H48:J48)</f>
        <v>100.0194931773879</v>
      </c>
      <c r="L48" s="14">
        <f>STDEV(H48:J48)</f>
        <v>5.2755161386184346</v>
      </c>
      <c r="M48" s="26"/>
      <c r="N48" s="21"/>
    </row>
    <row r="49" spans="1:14" s="6" customFormat="1" ht="12" customHeight="1" x14ac:dyDescent="0.15">
      <c r="A49" s="432"/>
      <c r="B49" s="11">
        <v>3.125</v>
      </c>
      <c r="C49" s="12">
        <v>0.20570000000000002</v>
      </c>
      <c r="D49" s="12">
        <v>0.16979999999999998</v>
      </c>
      <c r="E49" s="12">
        <v>0.17290000000000003</v>
      </c>
      <c r="F49" s="13">
        <f t="shared" ref="F49:F52" si="76">AVERAGE(C49:E49)</f>
        <v>0.18279999999999999</v>
      </c>
      <c r="G49" s="13">
        <f t="shared" ref="G49:G52" si="77">STDEV(C49:E49)</f>
        <v>1.9892460883460361E-2</v>
      </c>
      <c r="H49" s="12">
        <f t="shared" ref="H49:H52" si="78">(C49/0.342)*100</f>
        <v>60.146198830409361</v>
      </c>
      <c r="I49" s="12">
        <f t="shared" ref="I49:I52" si="79">(D49/0.342)*100</f>
        <v>49.649122807017534</v>
      </c>
      <c r="J49" s="12">
        <f t="shared" ref="J49:J52" si="80">(E49/0.342)*100</f>
        <v>50.555555555555564</v>
      </c>
      <c r="K49" s="13">
        <f t="shared" ref="K49:K52" si="81">AVERAGE(H49:J49)</f>
        <v>53.450292397660824</v>
      </c>
      <c r="L49" s="14">
        <f t="shared" ref="L49:L52" si="82">STDEV(H49:J49)</f>
        <v>5.8165090302515674</v>
      </c>
      <c r="M49" s="26"/>
      <c r="N49" s="21"/>
    </row>
    <row r="50" spans="1:14" s="6" customFormat="1" ht="12" customHeight="1" x14ac:dyDescent="0.15">
      <c r="A50" s="432"/>
      <c r="B50" s="11">
        <v>6.25</v>
      </c>
      <c r="C50" s="12">
        <v>9.5549999999999996E-2</v>
      </c>
      <c r="D50" s="12">
        <v>9.6799999999999997E-2</v>
      </c>
      <c r="E50" s="12">
        <v>0.1013</v>
      </c>
      <c r="F50" s="13">
        <f t="shared" si="76"/>
        <v>9.7883333333333322E-2</v>
      </c>
      <c r="G50" s="13">
        <f t="shared" si="77"/>
        <v>3.0242078852706785E-3</v>
      </c>
      <c r="H50" s="12">
        <f t="shared" si="78"/>
        <v>27.938596491228068</v>
      </c>
      <c r="I50" s="12">
        <f t="shared" si="79"/>
        <v>28.30409356725146</v>
      </c>
      <c r="J50" s="12">
        <f t="shared" si="80"/>
        <v>29.619883040935669</v>
      </c>
      <c r="K50" s="13">
        <f t="shared" si="81"/>
        <v>28.620857699805061</v>
      </c>
      <c r="L50" s="14">
        <f t="shared" si="82"/>
        <v>0.8842713114826527</v>
      </c>
      <c r="M50" s="26"/>
      <c r="N50" s="21"/>
    </row>
    <row r="51" spans="1:14" s="6" customFormat="1" ht="12" customHeight="1" x14ac:dyDescent="0.15">
      <c r="A51" s="432"/>
      <c r="B51" s="11">
        <v>12.5</v>
      </c>
      <c r="C51" s="12">
        <v>6.6200000000000009E-2</v>
      </c>
      <c r="D51" s="12">
        <v>6.6500000000000004E-2</v>
      </c>
      <c r="E51" s="12">
        <v>6.4000000000000001E-2</v>
      </c>
      <c r="F51" s="13">
        <f t="shared" si="76"/>
        <v>6.5566666666666676E-2</v>
      </c>
      <c r="G51" s="13">
        <f t="shared" si="77"/>
        <v>1.3650396819628872E-3</v>
      </c>
      <c r="H51" s="12">
        <f t="shared" si="78"/>
        <v>19.35672514619883</v>
      </c>
      <c r="I51" s="12">
        <f t="shared" si="79"/>
        <v>19.444444444444446</v>
      </c>
      <c r="J51" s="12">
        <f t="shared" si="80"/>
        <v>18.71345029239766</v>
      </c>
      <c r="K51" s="13">
        <f t="shared" si="81"/>
        <v>19.171539961013647</v>
      </c>
      <c r="L51" s="14">
        <f t="shared" si="82"/>
        <v>0.39913440993066918</v>
      </c>
      <c r="M51" s="26"/>
      <c r="N51" s="21"/>
    </row>
    <row r="52" spans="1:14" s="6" customFormat="1" ht="12" customHeight="1" x14ac:dyDescent="0.15">
      <c r="A52" s="433"/>
      <c r="B52" s="11">
        <v>25</v>
      </c>
      <c r="C52" s="12">
        <v>5.3699999999999998E-2</v>
      </c>
      <c r="D52" s="12">
        <v>5.5499999999999994E-2</v>
      </c>
      <c r="E52" s="12">
        <v>5.9499999999999997E-2</v>
      </c>
      <c r="F52" s="13">
        <f t="shared" si="76"/>
        <v>5.623333333333333E-2</v>
      </c>
      <c r="G52" s="13">
        <f t="shared" si="77"/>
        <v>2.9687258770949758E-3</v>
      </c>
      <c r="H52" s="12">
        <f t="shared" si="78"/>
        <v>15.701754385964911</v>
      </c>
      <c r="I52" s="12">
        <f t="shared" si="79"/>
        <v>16.228070175438596</v>
      </c>
      <c r="J52" s="12">
        <f t="shared" si="80"/>
        <v>17.397660818713447</v>
      </c>
      <c r="K52" s="13">
        <f t="shared" si="81"/>
        <v>16.442495126705651</v>
      </c>
      <c r="L52" s="14">
        <f t="shared" si="82"/>
        <v>0.86804850207455342</v>
      </c>
      <c r="M52" s="26"/>
      <c r="N52" s="21"/>
    </row>
    <row r="53" spans="1:14" s="6" customFormat="1" ht="12" customHeight="1" x14ac:dyDescent="0.15">
      <c r="M53" s="5"/>
      <c r="N53" s="5"/>
    </row>
    <row r="54" spans="1:14" s="6" customFormat="1" ht="12" customHeight="1" x14ac:dyDescent="0.15">
      <c r="A54" s="1" t="s">
        <v>27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</row>
    <row r="55" spans="1:14" s="6" customFormat="1" ht="12" customHeight="1" x14ac:dyDescent="0.15">
      <c r="A55" s="4" t="s">
        <v>21</v>
      </c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</row>
    <row r="56" spans="1:14" s="6" customFormat="1" ht="12" customHeight="1" x14ac:dyDescent="0.15">
      <c r="A56" s="7"/>
      <c r="B56" s="7" t="s">
        <v>10</v>
      </c>
      <c r="C56" s="7" t="s">
        <v>1</v>
      </c>
      <c r="D56" s="7" t="s">
        <v>2</v>
      </c>
      <c r="E56" s="7" t="s">
        <v>3</v>
      </c>
      <c r="F56" s="8" t="s">
        <v>4</v>
      </c>
      <c r="G56" s="8" t="s">
        <v>0</v>
      </c>
      <c r="H56" s="9" t="s">
        <v>5</v>
      </c>
      <c r="I56" s="9" t="s">
        <v>6</v>
      </c>
      <c r="J56" s="9" t="s">
        <v>7</v>
      </c>
      <c r="K56" s="8" t="s">
        <v>4</v>
      </c>
      <c r="L56" s="10" t="s">
        <v>0</v>
      </c>
      <c r="M56" s="5"/>
      <c r="N56" s="5"/>
    </row>
    <row r="57" spans="1:14" s="6" customFormat="1" ht="12" customHeight="1" x14ac:dyDescent="0.15">
      <c r="A57" s="431" t="s">
        <v>18</v>
      </c>
      <c r="B57" s="11">
        <v>0</v>
      </c>
      <c r="C57" s="12">
        <v>0.32739999999999997</v>
      </c>
      <c r="D57" s="12">
        <v>0.32900000000000001</v>
      </c>
      <c r="E57" s="12">
        <v>0.31840000000000002</v>
      </c>
      <c r="F57" s="13">
        <f>AVERAGE(C57:E57)</f>
        <v>0.32493333333333335</v>
      </c>
      <c r="G57" s="13">
        <f>STDEV(C57:E57)</f>
        <v>5.7143095237599103E-3</v>
      </c>
      <c r="H57" s="12">
        <f>(C57/0.325)*100</f>
        <v>100.73846153846154</v>
      </c>
      <c r="I57" s="12">
        <f t="shared" ref="I57:J57" si="83">(D57/0.325)*100</f>
        <v>101.23076923076924</v>
      </c>
      <c r="J57" s="12">
        <f t="shared" si="83"/>
        <v>97.969230769230776</v>
      </c>
      <c r="K57" s="13">
        <f>AVERAGE(H57:J57)</f>
        <v>99.97948717948718</v>
      </c>
      <c r="L57" s="14">
        <f>STDEV(H57:J57)</f>
        <v>1.7582490842338208</v>
      </c>
      <c r="M57" s="15"/>
      <c r="N57" s="5"/>
    </row>
    <row r="58" spans="1:14" s="6" customFormat="1" ht="12" customHeight="1" x14ac:dyDescent="0.15">
      <c r="A58" s="432"/>
      <c r="B58" s="11">
        <v>1.25</v>
      </c>
      <c r="C58" s="12">
        <v>0.28849999999999998</v>
      </c>
      <c r="D58" s="12">
        <v>0.25059999999999999</v>
      </c>
      <c r="E58" s="12">
        <v>0.29830000000000001</v>
      </c>
      <c r="F58" s="13">
        <f t="shared" ref="F58:F61" si="84">AVERAGE(C58:E58)</f>
        <v>0.27913333333333329</v>
      </c>
      <c r="G58" s="13">
        <f t="shared" ref="G58:G61" si="85">STDEV(C58:E58)</f>
        <v>2.5191731447705885E-2</v>
      </c>
      <c r="H58" s="12">
        <f t="shared" ref="H58:H61" si="86">(C58/0.325)*100</f>
        <v>88.769230769230759</v>
      </c>
      <c r="I58" s="12">
        <f t="shared" ref="I58:I61" si="87">(D58/0.325)*100</f>
        <v>77.107692307692304</v>
      </c>
      <c r="J58" s="12">
        <f t="shared" ref="J58:J61" si="88">(E58/0.325)*100</f>
        <v>91.784615384615392</v>
      </c>
      <c r="K58" s="13">
        <f t="shared" ref="K58:K61" si="89">AVERAGE(H58:J58)</f>
        <v>85.88717948717948</v>
      </c>
      <c r="L58" s="14">
        <f t="shared" ref="L58:L61" si="90">STDEV(H58:J58)</f>
        <v>7.7513019839095048</v>
      </c>
      <c r="M58" s="15"/>
      <c r="N58" s="5"/>
    </row>
    <row r="59" spans="1:14" s="6" customFormat="1" ht="12" customHeight="1" x14ac:dyDescent="0.15">
      <c r="A59" s="432"/>
      <c r="B59" s="11">
        <v>2.5</v>
      </c>
      <c r="C59" s="12">
        <v>0.22389999999999999</v>
      </c>
      <c r="D59" s="12">
        <v>0.20729999999999998</v>
      </c>
      <c r="E59" s="12">
        <v>0.2072</v>
      </c>
      <c r="F59" s="13">
        <f t="shared" si="84"/>
        <v>0.21279999999999999</v>
      </c>
      <c r="G59" s="13">
        <f t="shared" si="85"/>
        <v>9.6130120149722064E-3</v>
      </c>
      <c r="H59" s="12">
        <f t="shared" si="86"/>
        <v>68.892307692307682</v>
      </c>
      <c r="I59" s="12">
        <f t="shared" si="87"/>
        <v>63.784615384615371</v>
      </c>
      <c r="J59" s="12">
        <f t="shared" si="88"/>
        <v>63.753846153846148</v>
      </c>
      <c r="K59" s="13">
        <f t="shared" si="89"/>
        <v>65.476923076923072</v>
      </c>
      <c r="L59" s="14">
        <f t="shared" si="90"/>
        <v>2.9578498507606787</v>
      </c>
      <c r="M59" s="15"/>
      <c r="N59" s="5"/>
    </row>
    <row r="60" spans="1:14" s="6" customFormat="1" ht="12" customHeight="1" x14ac:dyDescent="0.15">
      <c r="A60" s="432"/>
      <c r="B60" s="11">
        <v>5</v>
      </c>
      <c r="C60" s="12">
        <v>0.17580000000000001</v>
      </c>
      <c r="D60" s="12">
        <v>0.19869999999999999</v>
      </c>
      <c r="E60" s="12">
        <v>0.18729999999999997</v>
      </c>
      <c r="F60" s="13">
        <f t="shared" si="84"/>
        <v>0.18726666666666666</v>
      </c>
      <c r="G60" s="13">
        <f t="shared" si="85"/>
        <v>1.1450036390044053E-2</v>
      </c>
      <c r="H60" s="12">
        <f t="shared" si="86"/>
        <v>54.092307692307692</v>
      </c>
      <c r="I60" s="12">
        <f t="shared" si="87"/>
        <v>61.138461538461527</v>
      </c>
      <c r="J60" s="12">
        <f t="shared" si="88"/>
        <v>57.630769230769218</v>
      </c>
      <c r="K60" s="13">
        <f t="shared" si="89"/>
        <v>57.620512820512808</v>
      </c>
      <c r="L60" s="14">
        <f t="shared" si="90"/>
        <v>3.5230881200135533</v>
      </c>
      <c r="M60" s="15"/>
      <c r="N60" s="21"/>
    </row>
    <row r="61" spans="1:14" s="6" customFormat="1" ht="12" customHeight="1" x14ac:dyDescent="0.15">
      <c r="A61" s="433"/>
      <c r="B61" s="11">
        <v>10</v>
      </c>
      <c r="C61" s="12">
        <v>0.17259999999999998</v>
      </c>
      <c r="D61" s="12">
        <v>0.15539999999999998</v>
      </c>
      <c r="E61" s="12">
        <v>0.16720000000000002</v>
      </c>
      <c r="F61" s="13">
        <f t="shared" si="84"/>
        <v>0.16506666666666667</v>
      </c>
      <c r="G61" s="13">
        <f t="shared" si="85"/>
        <v>8.796211305632292E-3</v>
      </c>
      <c r="H61" s="12">
        <f t="shared" si="86"/>
        <v>53.107692307692304</v>
      </c>
      <c r="I61" s="12">
        <f t="shared" si="87"/>
        <v>47.815384615384609</v>
      </c>
      <c r="J61" s="12">
        <f t="shared" si="88"/>
        <v>51.446153846153855</v>
      </c>
      <c r="K61" s="13">
        <f t="shared" si="89"/>
        <v>50.789743589743587</v>
      </c>
      <c r="L61" s="14">
        <f t="shared" si="90"/>
        <v>2.7065265555791691</v>
      </c>
      <c r="M61" s="15"/>
      <c r="N61" s="21"/>
    </row>
    <row r="62" spans="1:14" s="6" customFormat="1" ht="12" customHeight="1" x14ac:dyDescent="0.15">
      <c r="A62" s="434" t="s">
        <v>19</v>
      </c>
      <c r="B62" s="22">
        <v>0</v>
      </c>
      <c r="C62" s="23">
        <v>0.42330000000000001</v>
      </c>
      <c r="D62" s="23">
        <v>0.42030000000000001</v>
      </c>
      <c r="E62" s="23">
        <v>0.3906</v>
      </c>
      <c r="F62" s="24">
        <f>AVERAGE(C62:E62)</f>
        <v>0.41139999999999999</v>
      </c>
      <c r="G62" s="24">
        <f>STDEV(C62:E62)</f>
        <v>1.8075674261282763E-2</v>
      </c>
      <c r="H62" s="23">
        <f>(C62/0.411)*100</f>
        <v>102.99270072992701</v>
      </c>
      <c r="I62" s="23">
        <f t="shared" ref="I62:J62" si="91">(D62/0.411)*100</f>
        <v>102.26277372262776</v>
      </c>
      <c r="J62" s="23">
        <f t="shared" si="91"/>
        <v>95.03649635036497</v>
      </c>
      <c r="K62" s="24">
        <f>AVERAGE(H62:J62)</f>
        <v>100.09732360097325</v>
      </c>
      <c r="L62" s="25">
        <f>STDEV(H62:J62)</f>
        <v>4.3979742728181908</v>
      </c>
      <c r="M62" s="15"/>
      <c r="N62" s="21"/>
    </row>
    <row r="63" spans="1:14" s="6" customFormat="1" ht="12" customHeight="1" x14ac:dyDescent="0.15">
      <c r="A63" s="435"/>
      <c r="B63" s="22">
        <v>1.25</v>
      </c>
      <c r="C63" s="23">
        <v>0.19529999999999997</v>
      </c>
      <c r="D63" s="23">
        <v>0.2228</v>
      </c>
      <c r="E63" s="23">
        <v>0.17630000000000001</v>
      </c>
      <c r="F63" s="24">
        <f t="shared" ref="F63:F66" si="92">AVERAGE(C63:E63)</f>
        <v>0.19813333333333336</v>
      </c>
      <c r="G63" s="24">
        <f t="shared" ref="G63:G66" si="93">STDEV(C63:E63)</f>
        <v>2.3379121739991283E-2</v>
      </c>
      <c r="H63" s="23">
        <f t="shared" ref="H63:H66" si="94">(C63/0.411)*100</f>
        <v>47.518248175182478</v>
      </c>
      <c r="I63" s="23">
        <f t="shared" ref="I63:I66" si="95">(D63/0.411)*100</f>
        <v>54.209245742092463</v>
      </c>
      <c r="J63" s="23">
        <f t="shared" ref="J63:J66" si="96">(E63/0.411)*100</f>
        <v>42.895377128953776</v>
      </c>
      <c r="K63" s="24">
        <f t="shared" ref="K63:K66" si="97">AVERAGE(H63:J63)</f>
        <v>48.207623682076239</v>
      </c>
      <c r="L63" s="25">
        <f t="shared" ref="L63:L66" si="98">STDEV(H63:J63)</f>
        <v>5.6883507883190498</v>
      </c>
      <c r="M63" s="26"/>
      <c r="N63" s="21"/>
    </row>
    <row r="64" spans="1:14" s="6" customFormat="1" ht="12" customHeight="1" x14ac:dyDescent="0.15">
      <c r="A64" s="435"/>
      <c r="B64" s="22">
        <v>2.5</v>
      </c>
      <c r="C64" s="23">
        <v>0.16889999999999999</v>
      </c>
      <c r="D64" s="23">
        <v>0.15660000000000002</v>
      </c>
      <c r="E64" s="23">
        <v>0.14360000000000001</v>
      </c>
      <c r="F64" s="24">
        <f t="shared" si="92"/>
        <v>0.15636666666666668</v>
      </c>
      <c r="G64" s="24">
        <f t="shared" si="93"/>
        <v>1.2651613862797631E-2</v>
      </c>
      <c r="H64" s="23">
        <f t="shared" si="94"/>
        <v>41.094890510948908</v>
      </c>
      <c r="I64" s="23">
        <f t="shared" si="95"/>
        <v>38.102189781021906</v>
      </c>
      <c r="J64" s="23">
        <f t="shared" si="96"/>
        <v>34.93917274939173</v>
      </c>
      <c r="K64" s="24">
        <f t="shared" si="97"/>
        <v>38.045417680454186</v>
      </c>
      <c r="L64" s="25">
        <f t="shared" si="98"/>
        <v>3.0782515481259458</v>
      </c>
      <c r="M64" s="26"/>
      <c r="N64" s="21"/>
    </row>
    <row r="65" spans="1:14" s="6" customFormat="1" ht="12" customHeight="1" x14ac:dyDescent="0.15">
      <c r="A65" s="435"/>
      <c r="B65" s="22">
        <v>5</v>
      </c>
      <c r="C65" s="23">
        <v>0.14390000000000003</v>
      </c>
      <c r="D65" s="23">
        <v>0.16360000000000002</v>
      </c>
      <c r="E65" s="23">
        <v>0.15100000000000002</v>
      </c>
      <c r="F65" s="24">
        <f t="shared" si="92"/>
        <v>0.15283333333333335</v>
      </c>
      <c r="G65" s="24">
        <f t="shared" si="93"/>
        <v>9.977140538918617E-3</v>
      </c>
      <c r="H65" s="23">
        <f t="shared" si="94"/>
        <v>35.012165450121664</v>
      </c>
      <c r="I65" s="23">
        <f t="shared" si="95"/>
        <v>39.805352798053534</v>
      </c>
      <c r="J65" s="23">
        <f t="shared" si="96"/>
        <v>36.739659367396598</v>
      </c>
      <c r="K65" s="24">
        <f t="shared" si="97"/>
        <v>37.185725871857265</v>
      </c>
      <c r="L65" s="25">
        <f t="shared" si="98"/>
        <v>2.4275281116590302</v>
      </c>
      <c r="M65" s="26"/>
      <c r="N65" s="21"/>
    </row>
    <row r="66" spans="1:14" s="6" customFormat="1" ht="12" customHeight="1" x14ac:dyDescent="0.15">
      <c r="A66" s="436"/>
      <c r="B66" s="22">
        <v>10</v>
      </c>
      <c r="C66" s="23">
        <v>0.12300000000000001</v>
      </c>
      <c r="D66" s="23">
        <v>0.1171</v>
      </c>
      <c r="E66" s="23">
        <v>0.11040000000000001</v>
      </c>
      <c r="F66" s="24">
        <f t="shared" si="92"/>
        <v>0.11683333333333334</v>
      </c>
      <c r="G66" s="24">
        <f t="shared" si="93"/>
        <v>6.3042313832324818E-3</v>
      </c>
      <c r="H66" s="23">
        <f t="shared" si="94"/>
        <v>29.927007299270077</v>
      </c>
      <c r="I66" s="23">
        <f t="shared" si="95"/>
        <v>28.491484184914846</v>
      </c>
      <c r="J66" s="23">
        <f t="shared" si="96"/>
        <v>26.861313868613145</v>
      </c>
      <c r="K66" s="24">
        <f t="shared" si="97"/>
        <v>28.426601784266023</v>
      </c>
      <c r="L66" s="25">
        <f t="shared" si="98"/>
        <v>1.5338762489616733</v>
      </c>
      <c r="M66" s="26"/>
      <c r="N66" s="21"/>
    </row>
    <row r="67" spans="1:14" s="6" customFormat="1" ht="12" customHeight="1" x14ac:dyDescent="0.15">
      <c r="A67" s="431" t="s">
        <v>20</v>
      </c>
      <c r="B67" s="11">
        <v>0</v>
      </c>
      <c r="C67" s="12">
        <v>0.37914999999999999</v>
      </c>
      <c r="D67" s="12">
        <v>0.34265000000000001</v>
      </c>
      <c r="E67" s="12">
        <v>0.34465000000000001</v>
      </c>
      <c r="F67" s="13">
        <f>AVERAGE(C67:E67)</f>
        <v>0.35548333333333337</v>
      </c>
      <c r="G67" s="13">
        <f>STDEV(C67:E67)</f>
        <v>2.0520315137281218E-2</v>
      </c>
      <c r="H67" s="12">
        <f>(C67/0.355)*100</f>
        <v>106.80281690140845</v>
      </c>
      <c r="I67" s="12">
        <f t="shared" ref="I67:J67" si="99">(D67/0.355)*100</f>
        <v>96.521126760563391</v>
      </c>
      <c r="J67" s="12">
        <f t="shared" si="99"/>
        <v>97.084507042253534</v>
      </c>
      <c r="K67" s="13">
        <f>AVERAGE(H67:J67)</f>
        <v>100.13615023474181</v>
      </c>
      <c r="L67" s="14">
        <f>STDEV(H67:J67)</f>
        <v>5.7803704612059725</v>
      </c>
      <c r="M67" s="26"/>
      <c r="N67" s="21"/>
    </row>
    <row r="68" spans="1:14" s="6" customFormat="1" ht="12" customHeight="1" x14ac:dyDescent="0.15">
      <c r="A68" s="432"/>
      <c r="B68" s="11">
        <v>1.25</v>
      </c>
      <c r="C68" s="12">
        <v>0.14884999999999998</v>
      </c>
      <c r="D68" s="12">
        <v>0.12624999999999997</v>
      </c>
      <c r="E68" s="12">
        <v>0.11964999999999999</v>
      </c>
      <c r="F68" s="13">
        <f t="shared" ref="F68:F71" si="100">AVERAGE(C68:E68)</f>
        <v>0.1315833333333333</v>
      </c>
      <c r="G68" s="13">
        <f t="shared" ref="G68:G71" si="101">STDEV(C68:E68)</f>
        <v>1.5313175155183632E-2</v>
      </c>
      <c r="H68" s="12">
        <f t="shared" ref="H68:H71" si="102">(C68/0.355)*100</f>
        <v>41.929577464788728</v>
      </c>
      <c r="I68" s="12">
        <f t="shared" ref="I68:I71" si="103">(D68/0.355)*100</f>
        <v>35.563380281690137</v>
      </c>
      <c r="J68" s="12">
        <f t="shared" ref="J68:J71" si="104">(E68/0.355)*100</f>
        <v>33.70422535211268</v>
      </c>
      <c r="K68" s="13">
        <f t="shared" ref="K68:K71" si="105">AVERAGE(H68:J68)</f>
        <v>37.06572769953052</v>
      </c>
      <c r="L68" s="14">
        <f t="shared" ref="L68:L71" si="106">STDEV(H68:J68)</f>
        <v>4.3135704662489083</v>
      </c>
      <c r="M68" s="26"/>
      <c r="N68" s="21"/>
    </row>
    <row r="69" spans="1:14" s="6" customFormat="1" ht="12" customHeight="1" x14ac:dyDescent="0.15">
      <c r="A69" s="432"/>
      <c r="B69" s="11">
        <v>2.5</v>
      </c>
      <c r="C69" s="12">
        <v>0.11655</v>
      </c>
      <c r="D69" s="12">
        <v>0.12514999999999998</v>
      </c>
      <c r="E69" s="12">
        <v>0.13734999999999997</v>
      </c>
      <c r="F69" s="13">
        <f t="shared" si="100"/>
        <v>0.12634999999999999</v>
      </c>
      <c r="G69" s="13">
        <f t="shared" si="101"/>
        <v>1.0451794104363121E-2</v>
      </c>
      <c r="H69" s="12">
        <f t="shared" si="102"/>
        <v>32.83098591549296</v>
      </c>
      <c r="I69" s="12">
        <f t="shared" si="103"/>
        <v>35.25352112676056</v>
      </c>
      <c r="J69" s="12">
        <f t="shared" si="104"/>
        <v>38.690140845070417</v>
      </c>
      <c r="K69" s="13">
        <f t="shared" si="105"/>
        <v>35.591549295774648</v>
      </c>
      <c r="L69" s="14">
        <f t="shared" si="106"/>
        <v>2.9441673533417245</v>
      </c>
      <c r="M69" s="26"/>
      <c r="N69" s="21"/>
    </row>
    <row r="70" spans="1:14" s="6" customFormat="1" ht="12" customHeight="1" x14ac:dyDescent="0.15">
      <c r="A70" s="432"/>
      <c r="B70" s="11">
        <v>5</v>
      </c>
      <c r="C70" s="12">
        <v>0.10704999999999999</v>
      </c>
      <c r="D70" s="12">
        <v>0.10865000000000001</v>
      </c>
      <c r="E70" s="12">
        <v>0.10274999999999999</v>
      </c>
      <c r="F70" s="13">
        <f t="shared" si="100"/>
        <v>0.10615000000000001</v>
      </c>
      <c r="G70" s="13">
        <f t="shared" si="101"/>
        <v>3.0512292604784781E-3</v>
      </c>
      <c r="H70" s="12">
        <f t="shared" si="102"/>
        <v>30.154929577464788</v>
      </c>
      <c r="I70" s="12">
        <f t="shared" si="103"/>
        <v>30.605633802816907</v>
      </c>
      <c r="J70" s="12">
        <f t="shared" si="104"/>
        <v>28.943661971830988</v>
      </c>
      <c r="K70" s="13">
        <f t="shared" si="105"/>
        <v>29.901408450704228</v>
      </c>
      <c r="L70" s="14">
        <f t="shared" si="106"/>
        <v>0.85950120013478193</v>
      </c>
      <c r="M70" s="26"/>
      <c r="N70" s="21"/>
    </row>
    <row r="71" spans="1:14" s="6" customFormat="1" ht="12" customHeight="1" x14ac:dyDescent="0.15">
      <c r="A71" s="433"/>
      <c r="B71" s="11">
        <v>10</v>
      </c>
      <c r="C71" s="12">
        <v>0.10865000000000001</v>
      </c>
      <c r="D71" s="12">
        <v>9.605000000000001E-2</v>
      </c>
      <c r="E71" s="12">
        <v>6.6249999999999989E-2</v>
      </c>
      <c r="F71" s="13">
        <f t="shared" si="100"/>
        <v>9.031666666666667E-2</v>
      </c>
      <c r="G71" s="13">
        <f t="shared" si="101"/>
        <v>2.1773684422562323E-2</v>
      </c>
      <c r="H71" s="12">
        <f t="shared" si="102"/>
        <v>30.605633802816907</v>
      </c>
      <c r="I71" s="12">
        <f t="shared" si="103"/>
        <v>27.056338028169019</v>
      </c>
      <c r="J71" s="12">
        <f t="shared" si="104"/>
        <v>18.661971830985912</v>
      </c>
      <c r="K71" s="13">
        <f t="shared" si="105"/>
        <v>25.441314553990612</v>
      </c>
      <c r="L71" s="14">
        <f t="shared" si="106"/>
        <v>6.1334322317076984</v>
      </c>
      <c r="M71" s="26"/>
      <c r="N71" s="21"/>
    </row>
    <row r="72" spans="1:14" s="6" customFormat="1" ht="12" customHeight="1" x14ac:dyDescent="0.15">
      <c r="M72" s="5"/>
      <c r="N72" s="5"/>
    </row>
    <row r="74" spans="1:14" ht="12" customHeight="1" x14ac:dyDescent="0.15">
      <c r="A74" s="1" t="s">
        <v>28</v>
      </c>
    </row>
    <row r="75" spans="1:14" ht="12" customHeight="1" x14ac:dyDescent="0.15">
      <c r="A75" s="4" t="s">
        <v>17</v>
      </c>
    </row>
    <row r="76" spans="1:14" ht="12" customHeight="1" x14ac:dyDescent="0.15">
      <c r="A76" s="4"/>
      <c r="C76" s="437" t="s">
        <v>32</v>
      </c>
      <c r="D76" s="437"/>
      <c r="E76" s="437"/>
    </row>
    <row r="77" spans="1:14" ht="12" customHeight="1" x14ac:dyDescent="0.15">
      <c r="A77" s="7"/>
      <c r="B77" s="7"/>
      <c r="C77" s="7" t="s">
        <v>29</v>
      </c>
      <c r="D77" s="7" t="s">
        <v>30</v>
      </c>
      <c r="E77" s="7" t="s">
        <v>31</v>
      </c>
      <c r="F77" s="8" t="s">
        <v>4</v>
      </c>
      <c r="G77" s="10" t="s">
        <v>0</v>
      </c>
      <c r="H77" s="5"/>
      <c r="I77" s="5"/>
    </row>
    <row r="78" spans="1:14" ht="12" customHeight="1" x14ac:dyDescent="0.15">
      <c r="A78" s="11" t="s">
        <v>17</v>
      </c>
      <c r="B78" s="11" t="s">
        <v>18</v>
      </c>
      <c r="C78" s="12">
        <v>148</v>
      </c>
      <c r="D78" s="12">
        <v>147</v>
      </c>
      <c r="E78" s="12">
        <v>143</v>
      </c>
      <c r="F78" s="13">
        <f t="shared" ref="F78:F83" si="107">AVERAGE(C78:E78)</f>
        <v>146</v>
      </c>
      <c r="G78" s="14">
        <f t="shared" ref="G78:G83" si="108">STDEV(C78:E78)</f>
        <v>2.6457513110645907</v>
      </c>
      <c r="H78" s="15"/>
      <c r="I78" s="5"/>
    </row>
    <row r="79" spans="1:14" ht="12" customHeight="1" x14ac:dyDescent="0.15">
      <c r="A79" s="11"/>
      <c r="B79" s="11" t="s">
        <v>19</v>
      </c>
      <c r="C79" s="12">
        <v>98</v>
      </c>
      <c r="D79" s="12">
        <v>102</v>
      </c>
      <c r="E79" s="12">
        <v>86</v>
      </c>
      <c r="F79" s="13">
        <f t="shared" si="107"/>
        <v>95.333333333333329</v>
      </c>
      <c r="G79" s="14">
        <f t="shared" si="108"/>
        <v>8.3266639978645323</v>
      </c>
      <c r="H79" s="26"/>
      <c r="I79" s="5"/>
    </row>
    <row r="80" spans="1:14" ht="12" customHeight="1" x14ac:dyDescent="0.15">
      <c r="A80" s="11"/>
      <c r="B80" s="11" t="s">
        <v>20</v>
      </c>
      <c r="C80" s="12">
        <v>55</v>
      </c>
      <c r="D80" s="12">
        <v>54</v>
      </c>
      <c r="E80" s="12">
        <v>67</v>
      </c>
      <c r="F80" s="13">
        <f t="shared" si="107"/>
        <v>58.666666666666664</v>
      </c>
      <c r="G80" s="14">
        <f t="shared" si="108"/>
        <v>7.2341781380702139</v>
      </c>
      <c r="H80" s="26"/>
      <c r="I80" s="5"/>
    </row>
    <row r="81" spans="1:11" ht="12" customHeight="1" x14ac:dyDescent="0.15">
      <c r="A81" s="16" t="s">
        <v>21</v>
      </c>
      <c r="B81" s="16" t="s">
        <v>18</v>
      </c>
      <c r="C81" s="17">
        <v>123</v>
      </c>
      <c r="D81" s="17">
        <v>136</v>
      </c>
      <c r="E81" s="17">
        <v>126</v>
      </c>
      <c r="F81" s="18">
        <f t="shared" si="107"/>
        <v>128.33333333333334</v>
      </c>
      <c r="G81" s="19">
        <f t="shared" si="108"/>
        <v>6.8068592855540455</v>
      </c>
      <c r="H81" s="26"/>
      <c r="I81" s="5"/>
    </row>
    <row r="82" spans="1:11" ht="12" customHeight="1" x14ac:dyDescent="0.15">
      <c r="A82" s="16"/>
      <c r="B82" s="16" t="s">
        <v>19</v>
      </c>
      <c r="C82" s="17">
        <v>88</v>
      </c>
      <c r="D82" s="17">
        <v>95</v>
      </c>
      <c r="E82" s="17">
        <v>83</v>
      </c>
      <c r="F82" s="18">
        <f t="shared" si="107"/>
        <v>88.666666666666671</v>
      </c>
      <c r="G82" s="19">
        <f t="shared" si="108"/>
        <v>6.0277137733417074</v>
      </c>
      <c r="H82" s="26"/>
      <c r="I82" s="5"/>
    </row>
    <row r="83" spans="1:11" ht="12" customHeight="1" x14ac:dyDescent="0.15">
      <c r="A83" s="16"/>
      <c r="B83" s="16" t="s">
        <v>20</v>
      </c>
      <c r="C83" s="17">
        <v>69</v>
      </c>
      <c r="D83" s="17">
        <v>68</v>
      </c>
      <c r="E83" s="17">
        <v>71</v>
      </c>
      <c r="F83" s="18">
        <f t="shared" si="107"/>
        <v>69.333333333333329</v>
      </c>
      <c r="G83" s="19">
        <f t="shared" si="108"/>
        <v>1.5275252316519468</v>
      </c>
      <c r="H83" s="26"/>
      <c r="I83" s="5"/>
    </row>
    <row r="86" spans="1:11" ht="12" customHeight="1" x14ac:dyDescent="0.15">
      <c r="A86" s="1" t="s">
        <v>33</v>
      </c>
    </row>
    <row r="87" spans="1:11" ht="12" customHeight="1" x14ac:dyDescent="0.15">
      <c r="A87" s="7"/>
      <c r="B87" s="7"/>
      <c r="C87" s="7" t="s">
        <v>34</v>
      </c>
      <c r="D87" s="7" t="s">
        <v>35</v>
      </c>
      <c r="E87" s="7" t="s">
        <v>36</v>
      </c>
      <c r="F87" s="7" t="s">
        <v>37</v>
      </c>
      <c r="G87" s="7" t="s">
        <v>38</v>
      </c>
      <c r="H87" s="8" t="s">
        <v>4</v>
      </c>
      <c r="I87" s="10" t="s">
        <v>0</v>
      </c>
      <c r="J87" s="5"/>
      <c r="K87" s="21"/>
    </row>
    <row r="88" spans="1:11" ht="12" customHeight="1" x14ac:dyDescent="0.15">
      <c r="A88" s="11" t="s">
        <v>17</v>
      </c>
      <c r="B88" s="11" t="s">
        <v>18</v>
      </c>
      <c r="C88" s="12">
        <v>309</v>
      </c>
      <c r="D88" s="12">
        <v>305</v>
      </c>
      <c r="E88" s="12">
        <v>270</v>
      </c>
      <c r="F88" s="12">
        <v>310</v>
      </c>
      <c r="G88" s="12">
        <v>261</v>
      </c>
      <c r="H88" s="13">
        <f>AVERAGE(C88:G88)</f>
        <v>291</v>
      </c>
      <c r="I88" s="14">
        <f>STDEV(C88:G88)</f>
        <v>23.569047498785352</v>
      </c>
      <c r="J88" s="15"/>
      <c r="K88" s="21"/>
    </row>
    <row r="89" spans="1:11" ht="12" customHeight="1" x14ac:dyDescent="0.15">
      <c r="A89" s="11"/>
      <c r="B89" s="11" t="s">
        <v>19</v>
      </c>
      <c r="C89" s="12">
        <v>103</v>
      </c>
      <c r="D89" s="12">
        <v>141</v>
      </c>
      <c r="E89" s="12">
        <v>109</v>
      </c>
      <c r="F89" s="12">
        <v>126</v>
      </c>
      <c r="G89" s="12">
        <v>117</v>
      </c>
      <c r="H89" s="13">
        <f t="shared" ref="H89:H93" si="109">AVERAGE(C89:G89)</f>
        <v>119.2</v>
      </c>
      <c r="I89" s="14">
        <f t="shared" ref="I89:I93" si="110">STDEV(C89:G89)</f>
        <v>14.939879517586503</v>
      </c>
      <c r="J89" s="26"/>
      <c r="K89" s="21"/>
    </row>
    <row r="90" spans="1:11" ht="12" customHeight="1" x14ac:dyDescent="0.15">
      <c r="A90" s="11"/>
      <c r="B90" s="11" t="s">
        <v>20</v>
      </c>
      <c r="C90" s="12">
        <v>114</v>
      </c>
      <c r="D90" s="12">
        <v>134</v>
      </c>
      <c r="E90" s="12">
        <v>163</v>
      </c>
      <c r="F90" s="12">
        <v>126</v>
      </c>
      <c r="G90" s="12">
        <v>168</v>
      </c>
      <c r="H90" s="13">
        <f t="shared" si="109"/>
        <v>141</v>
      </c>
      <c r="I90" s="14">
        <f t="shared" si="110"/>
        <v>23.53720459187964</v>
      </c>
      <c r="J90" s="26"/>
      <c r="K90" s="21"/>
    </row>
    <row r="91" spans="1:11" ht="12" customHeight="1" x14ac:dyDescent="0.15">
      <c r="A91" s="16" t="s">
        <v>21</v>
      </c>
      <c r="B91" s="16" t="s">
        <v>18</v>
      </c>
      <c r="C91" s="17">
        <v>246</v>
      </c>
      <c r="D91" s="17">
        <v>265</v>
      </c>
      <c r="E91" s="17">
        <v>276</v>
      </c>
      <c r="F91" s="17">
        <v>254</v>
      </c>
      <c r="G91" s="17">
        <v>271</v>
      </c>
      <c r="H91" s="18">
        <f t="shared" si="109"/>
        <v>262.39999999999998</v>
      </c>
      <c r="I91" s="19">
        <f t="shared" si="110"/>
        <v>12.300406497347963</v>
      </c>
      <c r="J91" s="26"/>
      <c r="K91" s="21"/>
    </row>
    <row r="92" spans="1:11" ht="12" customHeight="1" x14ac:dyDescent="0.15">
      <c r="A92" s="16"/>
      <c r="B92" s="16" t="s">
        <v>19</v>
      </c>
      <c r="C92" s="17">
        <v>107</v>
      </c>
      <c r="D92" s="17">
        <v>117</v>
      </c>
      <c r="E92" s="17">
        <v>83</v>
      </c>
      <c r="F92" s="17">
        <v>102</v>
      </c>
      <c r="G92" s="17">
        <v>97</v>
      </c>
      <c r="H92" s="18">
        <f t="shared" si="109"/>
        <v>101.2</v>
      </c>
      <c r="I92" s="19">
        <f t="shared" si="110"/>
        <v>12.577758146824129</v>
      </c>
      <c r="J92" s="26"/>
      <c r="K92" s="21"/>
    </row>
    <row r="93" spans="1:11" ht="12" customHeight="1" x14ac:dyDescent="0.15">
      <c r="A93" s="16"/>
      <c r="B93" s="16" t="s">
        <v>20</v>
      </c>
      <c r="C93" s="17">
        <v>139</v>
      </c>
      <c r="D93" s="17">
        <v>159</v>
      </c>
      <c r="E93" s="17">
        <v>123</v>
      </c>
      <c r="F93" s="17">
        <v>120</v>
      </c>
      <c r="G93" s="17">
        <v>118</v>
      </c>
      <c r="H93" s="18">
        <f t="shared" si="109"/>
        <v>131.80000000000001</v>
      </c>
      <c r="I93" s="19">
        <f t="shared" si="110"/>
        <v>17.311845655504232</v>
      </c>
      <c r="J93" s="26"/>
      <c r="K93" s="21"/>
    </row>
    <row r="94" spans="1:11" ht="12" customHeight="1" x14ac:dyDescent="0.15">
      <c r="J94" s="21"/>
      <c r="K94" s="21"/>
    </row>
    <row r="95" spans="1:11" ht="12" customHeight="1" x14ac:dyDescent="0.15">
      <c r="A95" s="1" t="s">
        <v>39</v>
      </c>
      <c r="J95" s="21"/>
      <c r="K95" s="21"/>
    </row>
    <row r="96" spans="1:11" ht="12" customHeight="1" x14ac:dyDescent="0.15">
      <c r="A96" s="7"/>
      <c r="B96" s="7"/>
      <c r="C96" s="7" t="s">
        <v>34</v>
      </c>
      <c r="D96" s="7" t="s">
        <v>35</v>
      </c>
      <c r="E96" s="7" t="s">
        <v>36</v>
      </c>
      <c r="F96" s="7" t="s">
        <v>37</v>
      </c>
      <c r="G96" s="7" t="s">
        <v>38</v>
      </c>
      <c r="H96" s="8" t="s">
        <v>4</v>
      </c>
      <c r="I96" s="10" t="s">
        <v>0</v>
      </c>
      <c r="J96" s="5"/>
      <c r="K96" s="21"/>
    </row>
    <row r="97" spans="1:11" ht="12" customHeight="1" x14ac:dyDescent="0.15">
      <c r="A97" s="11" t="s">
        <v>17</v>
      </c>
      <c r="B97" s="11" t="s">
        <v>18</v>
      </c>
      <c r="C97" s="12">
        <v>508</v>
      </c>
      <c r="D97" s="12">
        <v>524</v>
      </c>
      <c r="E97" s="12">
        <v>497</v>
      </c>
      <c r="F97" s="12">
        <v>505</v>
      </c>
      <c r="G97" s="12">
        <v>505</v>
      </c>
      <c r="H97" s="13">
        <f>AVERAGE(C97:G97)</f>
        <v>507.8</v>
      </c>
      <c r="I97" s="14">
        <f>STDEV(C97:G97)</f>
        <v>9.9347873656158345</v>
      </c>
      <c r="J97" s="15"/>
      <c r="K97" s="21"/>
    </row>
    <row r="98" spans="1:11" ht="12" customHeight="1" x14ac:dyDescent="0.15">
      <c r="A98" s="11"/>
      <c r="B98" s="11" t="s">
        <v>19</v>
      </c>
      <c r="C98" s="12">
        <v>278</v>
      </c>
      <c r="D98" s="12">
        <v>257</v>
      </c>
      <c r="E98" s="12">
        <v>194</v>
      </c>
      <c r="F98" s="12">
        <v>192</v>
      </c>
      <c r="G98" s="12">
        <v>217</v>
      </c>
      <c r="H98" s="13">
        <f t="shared" ref="H98:H102" si="111">AVERAGE(C98:G98)</f>
        <v>227.6</v>
      </c>
      <c r="I98" s="14">
        <f t="shared" ref="I98:I102" si="112">STDEV(C98:G98)</f>
        <v>38.448667077026258</v>
      </c>
      <c r="J98" s="26"/>
      <c r="K98" s="21"/>
    </row>
    <row r="99" spans="1:11" ht="12" customHeight="1" x14ac:dyDescent="0.15">
      <c r="A99" s="11"/>
      <c r="B99" s="11" t="s">
        <v>20</v>
      </c>
      <c r="C99" s="12">
        <v>384</v>
      </c>
      <c r="D99" s="12">
        <v>373</v>
      </c>
      <c r="E99" s="12">
        <v>321</v>
      </c>
      <c r="F99" s="12">
        <v>275</v>
      </c>
      <c r="G99" s="12">
        <v>400</v>
      </c>
      <c r="H99" s="13">
        <f t="shared" si="111"/>
        <v>350.6</v>
      </c>
      <c r="I99" s="14">
        <f t="shared" si="112"/>
        <v>51.59748055864732</v>
      </c>
      <c r="J99" s="26"/>
      <c r="K99" s="21"/>
    </row>
    <row r="100" spans="1:11" ht="12" customHeight="1" x14ac:dyDescent="0.15">
      <c r="A100" s="16" t="s">
        <v>21</v>
      </c>
      <c r="B100" s="16" t="s">
        <v>18</v>
      </c>
      <c r="C100" s="17">
        <v>576</v>
      </c>
      <c r="D100" s="17">
        <v>601</v>
      </c>
      <c r="E100" s="17">
        <v>590</v>
      </c>
      <c r="F100" s="17">
        <v>573</v>
      </c>
      <c r="G100" s="17">
        <v>642</v>
      </c>
      <c r="H100" s="18">
        <f t="shared" si="111"/>
        <v>596.4</v>
      </c>
      <c r="I100" s="19">
        <f t="shared" si="112"/>
        <v>27.862160720231302</v>
      </c>
      <c r="J100" s="26"/>
      <c r="K100" s="21"/>
    </row>
    <row r="101" spans="1:11" ht="12" customHeight="1" x14ac:dyDescent="0.15">
      <c r="A101" s="16"/>
      <c r="B101" s="16" t="s">
        <v>19</v>
      </c>
      <c r="C101" s="17">
        <v>268</v>
      </c>
      <c r="D101" s="17">
        <v>216</v>
      </c>
      <c r="E101" s="17">
        <v>242</v>
      </c>
      <c r="F101" s="17">
        <v>228</v>
      </c>
      <c r="G101" s="17">
        <v>236</v>
      </c>
      <c r="H101" s="18">
        <f t="shared" si="111"/>
        <v>238</v>
      </c>
      <c r="I101" s="19">
        <f t="shared" si="112"/>
        <v>19.390719429665317</v>
      </c>
      <c r="J101" s="26"/>
      <c r="K101" s="21"/>
    </row>
    <row r="102" spans="1:11" ht="12" customHeight="1" x14ac:dyDescent="0.15">
      <c r="A102" s="16"/>
      <c r="B102" s="16" t="s">
        <v>20</v>
      </c>
      <c r="C102" s="17">
        <v>295</v>
      </c>
      <c r="D102" s="17">
        <v>202</v>
      </c>
      <c r="E102" s="17">
        <v>286</v>
      </c>
      <c r="F102" s="17">
        <v>235</v>
      </c>
      <c r="G102" s="17">
        <v>250</v>
      </c>
      <c r="H102" s="18">
        <f t="shared" si="111"/>
        <v>253.6</v>
      </c>
      <c r="I102" s="19">
        <f t="shared" si="112"/>
        <v>38.030251116709749</v>
      </c>
      <c r="J102" s="26"/>
      <c r="K102" s="21"/>
    </row>
  </sheetData>
  <mergeCells count="8">
    <mergeCell ref="A1:XFD1"/>
    <mergeCell ref="A57:A61"/>
    <mergeCell ref="A62:A66"/>
    <mergeCell ref="A67:A71"/>
    <mergeCell ref="C76:E76"/>
    <mergeCell ref="A38:A42"/>
    <mergeCell ref="A43:A47"/>
    <mergeCell ref="A48:A5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B341"/>
  <sheetViews>
    <sheetView zoomScale="64" zoomScaleNormal="64" workbookViewId="0">
      <selection activeCell="L25" sqref="L25"/>
    </sheetView>
  </sheetViews>
  <sheetFormatPr baseColWidth="10" defaultColWidth="8.83203125" defaultRowHeight="12" customHeight="1" x14ac:dyDescent="0.15"/>
  <cols>
    <col min="1" max="1" width="12.6640625" style="3" customWidth="1"/>
    <col min="2" max="2" width="19.5" style="3" customWidth="1"/>
    <col min="3" max="3" width="17.6640625" style="3" customWidth="1"/>
    <col min="4" max="4" width="11" style="3" customWidth="1"/>
    <col min="5" max="5" width="10.6640625" style="3" customWidth="1"/>
    <col min="6" max="6" width="11.6640625" style="3" bestFit="1" customWidth="1"/>
    <col min="7" max="7" width="12.33203125" style="3" customWidth="1"/>
    <col min="8" max="8" width="12.1640625" style="3" customWidth="1"/>
    <col min="9" max="14" width="8.83203125" style="3"/>
    <col min="15" max="15" width="12.6640625" style="3" customWidth="1"/>
    <col min="16" max="16" width="19.5" style="3" customWidth="1"/>
    <col min="17" max="17" width="17.6640625" style="3" customWidth="1"/>
    <col min="18" max="18" width="11" style="3" customWidth="1"/>
    <col min="19" max="19" width="10.6640625" style="3" customWidth="1"/>
    <col min="20" max="20" width="11.6640625" style="3" bestFit="1" customWidth="1"/>
    <col min="21" max="21" width="12.33203125" style="3" customWidth="1"/>
    <col min="22" max="22" width="12.1640625" style="3" customWidth="1"/>
    <col min="23" max="16384" width="8.83203125" style="3"/>
  </cols>
  <sheetData>
    <row r="1" spans="1:28" ht="12" customHeight="1" x14ac:dyDescent="0.15">
      <c r="A1" s="27" t="s">
        <v>27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O1" s="27" t="s">
        <v>27</v>
      </c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</row>
    <row r="2" spans="1:28" ht="12" customHeight="1" x14ac:dyDescent="0.15">
      <c r="A2" s="30" t="s">
        <v>17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O2" s="31" t="s">
        <v>21</v>
      </c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</row>
    <row r="3" spans="1:28" ht="12" customHeight="1" x14ac:dyDescent="0.15">
      <c r="A3" s="11"/>
      <c r="B3" s="11" t="s">
        <v>9</v>
      </c>
      <c r="C3" s="11" t="s">
        <v>1</v>
      </c>
      <c r="D3" s="11" t="s">
        <v>2</v>
      </c>
      <c r="E3" s="11" t="s">
        <v>3</v>
      </c>
      <c r="F3" s="32" t="s">
        <v>4</v>
      </c>
      <c r="G3" s="32" t="s">
        <v>0</v>
      </c>
      <c r="H3" s="33" t="s">
        <v>5</v>
      </c>
      <c r="I3" s="33" t="s">
        <v>6</v>
      </c>
      <c r="J3" s="33" t="s">
        <v>7</v>
      </c>
      <c r="K3" s="32" t="s">
        <v>4</v>
      </c>
      <c r="L3" s="32" t="s">
        <v>0</v>
      </c>
      <c r="M3" s="11" t="s">
        <v>8</v>
      </c>
      <c r="O3" s="7"/>
      <c r="P3" s="7" t="s">
        <v>10</v>
      </c>
      <c r="Q3" s="7" t="s">
        <v>1</v>
      </c>
      <c r="R3" s="7" t="s">
        <v>2</v>
      </c>
      <c r="S3" s="7" t="s">
        <v>3</v>
      </c>
      <c r="T3" s="8" t="s">
        <v>4</v>
      </c>
      <c r="U3" s="8" t="s">
        <v>0</v>
      </c>
      <c r="V3" s="9" t="s">
        <v>5</v>
      </c>
      <c r="W3" s="9" t="s">
        <v>6</v>
      </c>
      <c r="X3" s="9" t="s">
        <v>7</v>
      </c>
      <c r="Y3" s="8" t="s">
        <v>4</v>
      </c>
      <c r="Z3" s="8" t="s">
        <v>0</v>
      </c>
      <c r="AA3" s="7" t="s">
        <v>8</v>
      </c>
      <c r="AB3" s="6"/>
    </row>
    <row r="4" spans="1:28" ht="12" customHeight="1" x14ac:dyDescent="0.15">
      <c r="A4" s="431" t="s">
        <v>18</v>
      </c>
      <c r="B4" s="11">
        <v>0</v>
      </c>
      <c r="C4" s="12">
        <v>0.31200000000000006</v>
      </c>
      <c r="D4" s="12">
        <v>0.29490000000000005</v>
      </c>
      <c r="E4" s="12">
        <v>0.29449999999999998</v>
      </c>
      <c r="F4" s="34">
        <f>AVERAGE(C4:E4)</f>
        <v>0.30046666666666672</v>
      </c>
      <c r="G4" s="34">
        <f>STDEV(C4:E4)</f>
        <v>9.9901618271844711E-3</v>
      </c>
      <c r="H4" s="12">
        <f>(C4/0.3)*100</f>
        <v>104.00000000000003</v>
      </c>
      <c r="I4" s="12">
        <f t="shared" ref="I4:J8" si="0">(D4/0.3)*100</f>
        <v>98.300000000000026</v>
      </c>
      <c r="J4" s="12">
        <f t="shared" si="0"/>
        <v>98.166666666666671</v>
      </c>
      <c r="K4" s="34">
        <f>AVERAGE(H4:J4)</f>
        <v>100.15555555555558</v>
      </c>
      <c r="L4" s="34">
        <f>STDEV(H4:J4)</f>
        <v>3.3300539423948243</v>
      </c>
      <c r="M4" s="34"/>
      <c r="O4" s="492" t="s">
        <v>18</v>
      </c>
      <c r="P4" s="35">
        <v>0</v>
      </c>
      <c r="Q4" s="36">
        <v>0.32739999999999997</v>
      </c>
      <c r="R4" s="36">
        <v>0.32900000000000001</v>
      </c>
      <c r="S4" s="36">
        <v>0.31840000000000002</v>
      </c>
      <c r="T4" s="37">
        <f>AVERAGE(Q4:S4)</f>
        <v>0.32493333333333335</v>
      </c>
      <c r="U4" s="37">
        <f>STDEV(Q4:S4)</f>
        <v>5.7143095237599103E-3</v>
      </c>
      <c r="V4" s="36">
        <f>(Q4/0.325)*100</f>
        <v>100.73846153846154</v>
      </c>
      <c r="W4" s="36">
        <f t="shared" ref="W4:X8" si="1">(R4/0.325)*100</f>
        <v>101.23076923076924</v>
      </c>
      <c r="X4" s="36">
        <f t="shared" si="1"/>
        <v>97.969230769230776</v>
      </c>
      <c r="Y4" s="37">
        <f>AVERAGE(V4:X4)</f>
        <v>99.97948717948718</v>
      </c>
      <c r="Z4" s="37">
        <f>STDEV(V4:X4)</f>
        <v>1.7582490842338208</v>
      </c>
      <c r="AA4" s="38"/>
      <c r="AB4" s="6"/>
    </row>
    <row r="5" spans="1:28" ht="12" customHeight="1" x14ac:dyDescent="0.15">
      <c r="A5" s="432"/>
      <c r="B5" s="11">
        <v>3.125</v>
      </c>
      <c r="C5" s="12">
        <v>0.28739999999999999</v>
      </c>
      <c r="D5" s="12">
        <v>0.28480000000000005</v>
      </c>
      <c r="E5" s="12">
        <v>0.29990000000000006</v>
      </c>
      <c r="F5" s="34">
        <f t="shared" ref="F5:F8" si="2">AVERAGE(C5:E5)</f>
        <v>0.29070000000000001</v>
      </c>
      <c r="G5" s="34">
        <f t="shared" ref="G5:G8" si="3">STDEV(C5:E5)</f>
        <v>8.072793816269571E-3</v>
      </c>
      <c r="H5" s="12">
        <f t="shared" ref="H5:H8" si="4">(C5/0.3)*100</f>
        <v>95.8</v>
      </c>
      <c r="I5" s="12">
        <f t="shared" si="0"/>
        <v>94.933333333333366</v>
      </c>
      <c r="J5" s="12">
        <f t="shared" si="0"/>
        <v>99.966666666666697</v>
      </c>
      <c r="K5" s="34">
        <f t="shared" ref="K5:K8" si="5">AVERAGE(H5:J5)</f>
        <v>96.90000000000002</v>
      </c>
      <c r="L5" s="34">
        <f t="shared" ref="L5:L8" si="6">STDEV(H5:J5)</f>
        <v>2.6909312720898586</v>
      </c>
      <c r="M5" s="34"/>
      <c r="O5" s="493"/>
      <c r="P5" s="35">
        <v>1.25</v>
      </c>
      <c r="Q5" s="36">
        <v>0.28849999999999998</v>
      </c>
      <c r="R5" s="36">
        <v>0.25059999999999999</v>
      </c>
      <c r="S5" s="36">
        <v>0.29830000000000001</v>
      </c>
      <c r="T5" s="37">
        <f t="shared" ref="T5:T8" si="7">AVERAGE(Q5:S5)</f>
        <v>0.27913333333333329</v>
      </c>
      <c r="U5" s="37">
        <f t="shared" ref="U5:U8" si="8">STDEV(Q5:S5)</f>
        <v>2.5191731447705885E-2</v>
      </c>
      <c r="V5" s="36">
        <f t="shared" ref="V5:V8" si="9">(Q5/0.325)*100</f>
        <v>88.769230769230759</v>
      </c>
      <c r="W5" s="36">
        <f t="shared" si="1"/>
        <v>77.107692307692304</v>
      </c>
      <c r="X5" s="36">
        <f t="shared" si="1"/>
        <v>91.784615384615392</v>
      </c>
      <c r="Y5" s="37">
        <f t="shared" ref="Y5:Y8" si="10">AVERAGE(V5:X5)</f>
        <v>85.88717948717948</v>
      </c>
      <c r="Z5" s="37">
        <f t="shared" ref="Z5:Z8" si="11">STDEV(V5:X5)</f>
        <v>7.7513019839095048</v>
      </c>
      <c r="AA5" s="38"/>
      <c r="AB5" s="6"/>
    </row>
    <row r="6" spans="1:28" ht="12" customHeight="1" x14ac:dyDescent="0.15">
      <c r="A6" s="432"/>
      <c r="B6" s="11">
        <v>6.25</v>
      </c>
      <c r="C6" s="12">
        <v>0.21109999999999998</v>
      </c>
      <c r="D6" s="12">
        <v>0.20709999999999998</v>
      </c>
      <c r="E6" s="12">
        <v>0.20039999999999999</v>
      </c>
      <c r="F6" s="34">
        <f t="shared" si="2"/>
        <v>0.20619999999999997</v>
      </c>
      <c r="G6" s="34">
        <f t="shared" si="3"/>
        <v>5.4064775963653007E-3</v>
      </c>
      <c r="H6" s="12">
        <f t="shared" si="4"/>
        <v>70.36666666666666</v>
      </c>
      <c r="I6" s="12">
        <f t="shared" si="0"/>
        <v>69.033333333333331</v>
      </c>
      <c r="J6" s="12">
        <f t="shared" si="0"/>
        <v>66.8</v>
      </c>
      <c r="K6" s="34">
        <f t="shared" si="5"/>
        <v>68.733333333333334</v>
      </c>
      <c r="L6" s="34">
        <f t="shared" si="6"/>
        <v>1.8021591987884344</v>
      </c>
      <c r="M6" s="34"/>
      <c r="O6" s="493"/>
      <c r="P6" s="35">
        <v>2.5</v>
      </c>
      <c r="Q6" s="36">
        <v>0.22389999999999999</v>
      </c>
      <c r="R6" s="36">
        <v>0.20729999999999998</v>
      </c>
      <c r="S6" s="36">
        <v>0.2072</v>
      </c>
      <c r="T6" s="37">
        <f t="shared" si="7"/>
        <v>0.21279999999999999</v>
      </c>
      <c r="U6" s="37">
        <f t="shared" si="8"/>
        <v>9.6130120149722064E-3</v>
      </c>
      <c r="V6" s="36">
        <f t="shared" si="9"/>
        <v>68.892307692307682</v>
      </c>
      <c r="W6" s="36">
        <f t="shared" si="1"/>
        <v>63.784615384615371</v>
      </c>
      <c r="X6" s="36">
        <f t="shared" si="1"/>
        <v>63.753846153846148</v>
      </c>
      <c r="Y6" s="37">
        <f t="shared" si="10"/>
        <v>65.476923076923072</v>
      </c>
      <c r="Z6" s="37">
        <f t="shared" si="11"/>
        <v>2.9578498507606787</v>
      </c>
      <c r="AA6" s="38"/>
      <c r="AB6" s="6"/>
    </row>
    <row r="7" spans="1:28" ht="12" customHeight="1" x14ac:dyDescent="0.15">
      <c r="A7" s="432"/>
      <c r="B7" s="11">
        <v>12.5</v>
      </c>
      <c r="C7" s="12">
        <v>0.16650000000000001</v>
      </c>
      <c r="D7" s="12">
        <v>0.16109999999999999</v>
      </c>
      <c r="E7" s="12">
        <v>0.18079999999999999</v>
      </c>
      <c r="F7" s="34">
        <f t="shared" si="2"/>
        <v>0.16946666666666665</v>
      </c>
      <c r="G7" s="34">
        <f t="shared" si="3"/>
        <v>1.0179554672643259E-2</v>
      </c>
      <c r="H7" s="12">
        <f t="shared" si="4"/>
        <v>55.500000000000007</v>
      </c>
      <c r="I7" s="12">
        <f t="shared" si="0"/>
        <v>53.7</v>
      </c>
      <c r="J7" s="12">
        <f t="shared" si="0"/>
        <v>60.266666666666666</v>
      </c>
      <c r="K7" s="34">
        <f t="shared" si="5"/>
        <v>56.488888888888901</v>
      </c>
      <c r="L7" s="34">
        <f t="shared" si="6"/>
        <v>3.3931848908810855</v>
      </c>
      <c r="M7" s="34"/>
      <c r="O7" s="493"/>
      <c r="P7" s="35">
        <v>5</v>
      </c>
      <c r="Q7" s="36">
        <v>0.17580000000000001</v>
      </c>
      <c r="R7" s="36">
        <v>0.19869999999999999</v>
      </c>
      <c r="S7" s="36">
        <v>0.18729999999999997</v>
      </c>
      <c r="T7" s="37">
        <f t="shared" si="7"/>
        <v>0.18726666666666666</v>
      </c>
      <c r="U7" s="37">
        <f t="shared" si="8"/>
        <v>1.1450036390044053E-2</v>
      </c>
      <c r="V7" s="36">
        <f t="shared" si="9"/>
        <v>54.092307692307692</v>
      </c>
      <c r="W7" s="36">
        <f t="shared" si="1"/>
        <v>61.138461538461527</v>
      </c>
      <c r="X7" s="36">
        <f t="shared" si="1"/>
        <v>57.630769230769218</v>
      </c>
      <c r="Y7" s="37">
        <f t="shared" si="10"/>
        <v>57.620512820512808</v>
      </c>
      <c r="Z7" s="37">
        <f t="shared" si="11"/>
        <v>3.5230881200135533</v>
      </c>
      <c r="AA7" s="38"/>
    </row>
    <row r="8" spans="1:28" ht="12" customHeight="1" x14ac:dyDescent="0.15">
      <c r="A8" s="433"/>
      <c r="B8" s="11">
        <v>25</v>
      </c>
      <c r="C8" s="12">
        <v>0.11849999999999999</v>
      </c>
      <c r="D8" s="12">
        <v>0.10289999999999999</v>
      </c>
      <c r="E8" s="12">
        <v>0.11630000000000001</v>
      </c>
      <c r="F8" s="34">
        <f t="shared" si="2"/>
        <v>0.11256666666666666</v>
      </c>
      <c r="G8" s="34">
        <f t="shared" si="3"/>
        <v>8.4435379630421175E-3</v>
      </c>
      <c r="H8" s="12">
        <f t="shared" si="4"/>
        <v>39.5</v>
      </c>
      <c r="I8" s="12">
        <f t="shared" si="0"/>
        <v>34.299999999999997</v>
      </c>
      <c r="J8" s="12">
        <f t="shared" si="0"/>
        <v>38.766666666666673</v>
      </c>
      <c r="K8" s="34">
        <f t="shared" si="5"/>
        <v>37.522222222222219</v>
      </c>
      <c r="L8" s="34">
        <f t="shared" si="6"/>
        <v>2.8145126543473737</v>
      </c>
      <c r="M8" s="34"/>
      <c r="O8" s="494"/>
      <c r="P8" s="35">
        <v>10</v>
      </c>
      <c r="Q8" s="36">
        <v>0.17259999999999998</v>
      </c>
      <c r="R8" s="36">
        <v>0.15539999999999998</v>
      </c>
      <c r="S8" s="36">
        <v>0.16720000000000002</v>
      </c>
      <c r="T8" s="37">
        <f t="shared" si="7"/>
        <v>0.16506666666666667</v>
      </c>
      <c r="U8" s="37">
        <f t="shared" si="8"/>
        <v>8.796211305632292E-3</v>
      </c>
      <c r="V8" s="36">
        <f t="shared" si="9"/>
        <v>53.107692307692304</v>
      </c>
      <c r="W8" s="36">
        <f t="shared" si="1"/>
        <v>47.815384615384609</v>
      </c>
      <c r="X8" s="36">
        <f t="shared" si="1"/>
        <v>51.446153846153855</v>
      </c>
      <c r="Y8" s="37">
        <f t="shared" si="10"/>
        <v>50.789743589743587</v>
      </c>
      <c r="Z8" s="37">
        <f t="shared" si="11"/>
        <v>2.7065265555791691</v>
      </c>
      <c r="AA8" s="38"/>
    </row>
    <row r="9" spans="1:28" ht="12" customHeight="1" x14ac:dyDescent="0.15">
      <c r="A9" s="431" t="s">
        <v>19</v>
      </c>
      <c r="B9" s="11">
        <v>0</v>
      </c>
      <c r="C9" s="12">
        <v>0.49470000000000003</v>
      </c>
      <c r="D9" s="12">
        <v>0.51359999999999995</v>
      </c>
      <c r="E9" s="12">
        <v>0.49709999999999999</v>
      </c>
      <c r="F9" s="34">
        <f>AVERAGE(C9:E9)</f>
        <v>0.50179999999999991</v>
      </c>
      <c r="G9" s="34">
        <f>STDEV(C9:E9)</f>
        <v>1.0289314845994324E-2</v>
      </c>
      <c r="H9" s="12">
        <f>(C9/0.502)*100</f>
        <v>98.545816733067738</v>
      </c>
      <c r="I9" s="12">
        <f t="shared" ref="I9:J13" si="12">(D9/0.502)*100</f>
        <v>102.31075697211153</v>
      </c>
      <c r="J9" s="12">
        <f t="shared" si="12"/>
        <v>99.023904382470121</v>
      </c>
      <c r="K9" s="34">
        <f>AVERAGE(H9:J9)</f>
        <v>99.960159362549803</v>
      </c>
      <c r="L9" s="34">
        <f>STDEV(H9:J9)</f>
        <v>2.0496643119510534</v>
      </c>
      <c r="M9" s="34"/>
      <c r="O9" s="434" t="s">
        <v>19</v>
      </c>
      <c r="P9" s="22">
        <v>0</v>
      </c>
      <c r="Q9" s="23">
        <v>0.42330000000000001</v>
      </c>
      <c r="R9" s="23">
        <v>0.42030000000000001</v>
      </c>
      <c r="S9" s="23">
        <v>0.3906</v>
      </c>
      <c r="T9" s="24">
        <f>AVERAGE(Q9:S9)</f>
        <v>0.41139999999999999</v>
      </c>
      <c r="U9" s="24">
        <f>STDEV(Q9:S9)</f>
        <v>1.8075674261282763E-2</v>
      </c>
      <c r="V9" s="23">
        <f>(Q9/0.411)*100</f>
        <v>102.99270072992701</v>
      </c>
      <c r="W9" s="23">
        <f t="shared" ref="W9:X13" si="13">(R9/0.411)*100</f>
        <v>102.26277372262776</v>
      </c>
      <c r="X9" s="23">
        <f t="shared" si="13"/>
        <v>95.03649635036497</v>
      </c>
      <c r="Y9" s="24">
        <f>AVERAGE(V9:X9)</f>
        <v>100.09732360097325</v>
      </c>
      <c r="Z9" s="24">
        <f>STDEV(V9:X9)</f>
        <v>4.3979742728181908</v>
      </c>
      <c r="AA9" s="39"/>
    </row>
    <row r="10" spans="1:28" ht="12" customHeight="1" x14ac:dyDescent="0.15">
      <c r="A10" s="432"/>
      <c r="B10" s="11">
        <v>3.125</v>
      </c>
      <c r="C10" s="12">
        <v>0.35109999999999997</v>
      </c>
      <c r="D10" s="12">
        <v>0.36440000000000006</v>
      </c>
      <c r="E10" s="12">
        <v>0.37419999999999998</v>
      </c>
      <c r="F10" s="34">
        <f t="shared" ref="F10:F13" si="14">AVERAGE(C10:E10)</f>
        <v>0.36323333333333335</v>
      </c>
      <c r="G10" s="34">
        <f t="shared" ref="G10:G13" si="15">STDEV(C10:E10)</f>
        <v>1.1594107698884529E-2</v>
      </c>
      <c r="H10" s="12">
        <f t="shared" ref="H10:H13" si="16">(C10/0.502)*100</f>
        <v>69.94023904382469</v>
      </c>
      <c r="I10" s="12">
        <f t="shared" si="12"/>
        <v>72.589641434262958</v>
      </c>
      <c r="J10" s="12">
        <f t="shared" si="12"/>
        <v>74.541832669322702</v>
      </c>
      <c r="K10" s="34">
        <f t="shared" ref="K10:K13" si="17">AVERAGE(H10:J10)</f>
        <v>72.35723771580345</v>
      </c>
      <c r="L10" s="34">
        <f t="shared" ref="L10:L13" si="18">STDEV(H10:J10)</f>
        <v>2.3095832069491107</v>
      </c>
      <c r="M10" s="40">
        <f>TTEST(H5:J5,H10:J10,2,2)</f>
        <v>2.7756592265806656E-4</v>
      </c>
      <c r="O10" s="435"/>
      <c r="P10" s="22">
        <v>1.25</v>
      </c>
      <c r="Q10" s="23">
        <v>0.19529999999999997</v>
      </c>
      <c r="R10" s="23">
        <v>0.2228</v>
      </c>
      <c r="S10" s="23">
        <v>0.17630000000000001</v>
      </c>
      <c r="T10" s="24">
        <f t="shared" ref="T10:T13" si="19">AVERAGE(Q10:S10)</f>
        <v>0.19813333333333336</v>
      </c>
      <c r="U10" s="24">
        <f t="shared" ref="U10:U13" si="20">STDEV(Q10:S10)</f>
        <v>2.3379121739991283E-2</v>
      </c>
      <c r="V10" s="23">
        <f t="shared" ref="V10:V13" si="21">(Q10/0.411)*100</f>
        <v>47.518248175182478</v>
      </c>
      <c r="W10" s="23">
        <f t="shared" si="13"/>
        <v>54.209245742092463</v>
      </c>
      <c r="X10" s="23">
        <f t="shared" si="13"/>
        <v>42.895377128953776</v>
      </c>
      <c r="Y10" s="24">
        <f t="shared" ref="Y10:Y13" si="22">AVERAGE(V10:X10)</f>
        <v>48.207623682076239</v>
      </c>
      <c r="Z10" s="24">
        <f t="shared" ref="Z10:Z13" si="23">STDEV(V10:X10)</f>
        <v>5.6883507883190498</v>
      </c>
      <c r="AA10" s="41">
        <f>TTEST(V5:X5,V10:X10,2,2)</f>
        <v>2.45947506818082E-3</v>
      </c>
      <c r="AB10" s="3" t="s">
        <v>11</v>
      </c>
    </row>
    <row r="11" spans="1:28" ht="12" customHeight="1" x14ac:dyDescent="0.15">
      <c r="A11" s="432"/>
      <c r="B11" s="11">
        <v>6.25</v>
      </c>
      <c r="C11" s="12">
        <v>0.24040000000000003</v>
      </c>
      <c r="D11" s="12">
        <v>0.24110000000000001</v>
      </c>
      <c r="E11" s="12">
        <v>0.21230000000000002</v>
      </c>
      <c r="F11" s="34">
        <f t="shared" si="14"/>
        <v>0.2312666666666667</v>
      </c>
      <c r="G11" s="34">
        <f t="shared" si="15"/>
        <v>1.6429343667150355E-2</v>
      </c>
      <c r="H11" s="12">
        <f t="shared" si="16"/>
        <v>47.888446215139446</v>
      </c>
      <c r="I11" s="12">
        <f t="shared" si="12"/>
        <v>48.027888446215137</v>
      </c>
      <c r="J11" s="12">
        <f t="shared" si="12"/>
        <v>42.290836653386457</v>
      </c>
      <c r="K11" s="34">
        <f t="shared" si="17"/>
        <v>46.069057104913675</v>
      </c>
      <c r="L11" s="34">
        <f t="shared" si="18"/>
        <v>3.2727776229383156</v>
      </c>
      <c r="M11" s="40">
        <f>TTEST(H6:J6,H11:J11,2,2)</f>
        <v>4.6393715325561532E-4</v>
      </c>
      <c r="O11" s="435"/>
      <c r="P11" s="22">
        <v>2.5</v>
      </c>
      <c r="Q11" s="23">
        <v>0.16889999999999999</v>
      </c>
      <c r="R11" s="23">
        <v>0.15660000000000002</v>
      </c>
      <c r="S11" s="23">
        <v>0.14360000000000001</v>
      </c>
      <c r="T11" s="24">
        <f t="shared" si="19"/>
        <v>0.15636666666666668</v>
      </c>
      <c r="U11" s="24">
        <f t="shared" si="20"/>
        <v>1.2651613862797631E-2</v>
      </c>
      <c r="V11" s="23">
        <f t="shared" si="21"/>
        <v>41.094890510948908</v>
      </c>
      <c r="W11" s="23">
        <f t="shared" si="13"/>
        <v>38.102189781021906</v>
      </c>
      <c r="X11" s="23">
        <f t="shared" si="13"/>
        <v>34.93917274939173</v>
      </c>
      <c r="Y11" s="24">
        <f t="shared" si="22"/>
        <v>38.045417680454186</v>
      </c>
      <c r="Z11" s="24">
        <f t="shared" si="23"/>
        <v>3.0782515481259458</v>
      </c>
      <c r="AA11" s="41">
        <f>TTEST(V6:X6,V11:X11,2,2)</f>
        <v>3.7085340948896165E-4</v>
      </c>
      <c r="AB11" s="3" t="s">
        <v>12</v>
      </c>
    </row>
    <row r="12" spans="1:28" ht="12" customHeight="1" x14ac:dyDescent="0.15">
      <c r="A12" s="432"/>
      <c r="B12" s="11">
        <v>12.5</v>
      </c>
      <c r="C12" s="12">
        <v>0.17590000000000003</v>
      </c>
      <c r="D12" s="12">
        <v>0.17510000000000001</v>
      </c>
      <c r="E12" s="12">
        <v>0.17169999999999999</v>
      </c>
      <c r="F12" s="34">
        <f t="shared" si="14"/>
        <v>0.17423333333333335</v>
      </c>
      <c r="G12" s="34">
        <f t="shared" si="15"/>
        <v>2.2300971578237141E-3</v>
      </c>
      <c r="H12" s="12">
        <f t="shared" si="16"/>
        <v>35.039840637450204</v>
      </c>
      <c r="I12" s="12">
        <f t="shared" si="12"/>
        <v>34.880478087649401</v>
      </c>
      <c r="J12" s="12">
        <f t="shared" si="12"/>
        <v>34.203187250996017</v>
      </c>
      <c r="K12" s="34">
        <f t="shared" si="17"/>
        <v>34.70783532536521</v>
      </c>
      <c r="L12" s="34">
        <f t="shared" si="18"/>
        <v>0.4442424617178693</v>
      </c>
      <c r="M12" s="40">
        <f>TTEST(H7:J7,H12:J12,2,2)</f>
        <v>3.8488354179583582E-4</v>
      </c>
      <c r="O12" s="435"/>
      <c r="P12" s="22">
        <v>5</v>
      </c>
      <c r="Q12" s="23">
        <v>0.14390000000000003</v>
      </c>
      <c r="R12" s="23">
        <v>0.16360000000000002</v>
      </c>
      <c r="S12" s="23">
        <v>0.15100000000000002</v>
      </c>
      <c r="T12" s="24">
        <f t="shared" si="19"/>
        <v>0.15283333333333335</v>
      </c>
      <c r="U12" s="24">
        <f t="shared" si="20"/>
        <v>9.977140538918617E-3</v>
      </c>
      <c r="V12" s="23">
        <f t="shared" si="21"/>
        <v>35.012165450121664</v>
      </c>
      <c r="W12" s="23">
        <f t="shared" si="13"/>
        <v>39.805352798053534</v>
      </c>
      <c r="X12" s="23">
        <f t="shared" si="13"/>
        <v>36.739659367396598</v>
      </c>
      <c r="Y12" s="24">
        <f t="shared" si="22"/>
        <v>37.185725871857265</v>
      </c>
      <c r="Z12" s="24">
        <f t="shared" si="23"/>
        <v>2.4275281116590302</v>
      </c>
      <c r="AA12" s="41">
        <f>TTEST(V7:X7,V12:X12,2,2)</f>
        <v>1.165212555018289E-3</v>
      </c>
      <c r="AB12" s="3" t="s">
        <v>11</v>
      </c>
    </row>
    <row r="13" spans="1:28" ht="12" customHeight="1" x14ac:dyDescent="0.15">
      <c r="A13" s="433"/>
      <c r="B13" s="11">
        <v>25</v>
      </c>
      <c r="C13" s="12">
        <v>0.1021</v>
      </c>
      <c r="D13" s="12">
        <v>0.13450000000000001</v>
      </c>
      <c r="E13" s="12">
        <v>0.10570000000000002</v>
      </c>
      <c r="F13" s="34">
        <f t="shared" si="14"/>
        <v>0.11410000000000002</v>
      </c>
      <c r="G13" s="34">
        <f t="shared" si="15"/>
        <v>1.775837830433841E-2</v>
      </c>
      <c r="H13" s="12">
        <f t="shared" si="16"/>
        <v>20.338645418326692</v>
      </c>
      <c r="I13" s="12">
        <f t="shared" si="12"/>
        <v>26.792828685258968</v>
      </c>
      <c r="J13" s="12">
        <f t="shared" si="12"/>
        <v>21.055776892430281</v>
      </c>
      <c r="K13" s="34">
        <f t="shared" si="17"/>
        <v>22.729083665338646</v>
      </c>
      <c r="L13" s="34">
        <f t="shared" si="18"/>
        <v>3.5375255586332042</v>
      </c>
      <c r="M13" s="40">
        <f>TTEST(H8:J8,H13:J13,2,2)</f>
        <v>4.7785178872561786E-3</v>
      </c>
      <c r="O13" s="436"/>
      <c r="P13" s="22">
        <v>10</v>
      </c>
      <c r="Q13" s="23">
        <v>0.12300000000000001</v>
      </c>
      <c r="R13" s="23">
        <v>0.1171</v>
      </c>
      <c r="S13" s="23">
        <v>0.11040000000000001</v>
      </c>
      <c r="T13" s="24">
        <f t="shared" si="19"/>
        <v>0.11683333333333334</v>
      </c>
      <c r="U13" s="24">
        <f t="shared" si="20"/>
        <v>6.3042313832324818E-3</v>
      </c>
      <c r="V13" s="23">
        <f t="shared" si="21"/>
        <v>29.927007299270077</v>
      </c>
      <c r="W13" s="23">
        <f t="shared" si="13"/>
        <v>28.491484184914846</v>
      </c>
      <c r="X13" s="23">
        <f t="shared" si="13"/>
        <v>26.861313868613145</v>
      </c>
      <c r="Y13" s="24">
        <f t="shared" si="22"/>
        <v>28.426601784266023</v>
      </c>
      <c r="Z13" s="24">
        <f t="shared" si="23"/>
        <v>1.5338762489616733</v>
      </c>
      <c r="AA13" s="41">
        <f>TTEST(V8:X8,V13:X13,2,2)</f>
        <v>2.3927918797845055E-4</v>
      </c>
      <c r="AB13" s="3" t="s">
        <v>12</v>
      </c>
    </row>
    <row r="14" spans="1:28" ht="12" customHeight="1" x14ac:dyDescent="0.15">
      <c r="A14" s="431" t="s">
        <v>20</v>
      </c>
      <c r="B14" s="11">
        <v>0</v>
      </c>
      <c r="C14" s="12">
        <v>0.32210000000000005</v>
      </c>
      <c r="D14" s="12">
        <v>0.34689999999999999</v>
      </c>
      <c r="E14" s="12">
        <v>0.35719999999999996</v>
      </c>
      <c r="F14" s="34">
        <f>AVERAGE(C14:E14)</f>
        <v>0.34206666666666669</v>
      </c>
      <c r="G14" s="34">
        <f>STDEV(C14:E14)</f>
        <v>1.8042265194075039E-2</v>
      </c>
      <c r="H14" s="12">
        <f>(C14/0.342)*100</f>
        <v>94.181286549707607</v>
      </c>
      <c r="I14" s="12">
        <f t="shared" ref="I14:J18" si="24">(D14/0.342)*100</f>
        <v>101.43274853801168</v>
      </c>
      <c r="J14" s="12">
        <f t="shared" si="24"/>
        <v>104.44444444444443</v>
      </c>
      <c r="K14" s="34">
        <f>AVERAGE(H14:J14)</f>
        <v>100.0194931773879</v>
      </c>
      <c r="L14" s="34">
        <f>STDEV(H14:J14)</f>
        <v>5.2755161386184346</v>
      </c>
      <c r="M14" s="40"/>
      <c r="O14" s="492" t="s">
        <v>20</v>
      </c>
      <c r="P14" s="35">
        <v>0</v>
      </c>
      <c r="Q14" s="36">
        <v>0.37914999999999999</v>
      </c>
      <c r="R14" s="36">
        <v>0.34265000000000001</v>
      </c>
      <c r="S14" s="36">
        <v>0.34465000000000001</v>
      </c>
      <c r="T14" s="37">
        <f>AVERAGE(Q14:S14)</f>
        <v>0.35548333333333337</v>
      </c>
      <c r="U14" s="37">
        <f>STDEV(Q14:S14)</f>
        <v>2.0520315137281218E-2</v>
      </c>
      <c r="V14" s="36">
        <f>(Q14/0.355)*100</f>
        <v>106.80281690140845</v>
      </c>
      <c r="W14" s="36">
        <f t="shared" ref="W14:X18" si="25">(R14/0.355)*100</f>
        <v>96.521126760563391</v>
      </c>
      <c r="X14" s="36">
        <f t="shared" si="25"/>
        <v>97.084507042253534</v>
      </c>
      <c r="Y14" s="37">
        <f>AVERAGE(V14:X14)</f>
        <v>100.13615023474181</v>
      </c>
      <c r="Z14" s="37">
        <f>STDEV(V14:X14)</f>
        <v>5.7803704612059725</v>
      </c>
      <c r="AA14" s="42"/>
    </row>
    <row r="15" spans="1:28" ht="12" customHeight="1" x14ac:dyDescent="0.15">
      <c r="A15" s="432"/>
      <c r="B15" s="11">
        <v>3.125</v>
      </c>
      <c r="C15" s="12">
        <v>0.20570000000000002</v>
      </c>
      <c r="D15" s="12">
        <v>0.16979999999999998</v>
      </c>
      <c r="E15" s="12">
        <v>0.17290000000000003</v>
      </c>
      <c r="F15" s="34">
        <f t="shared" ref="F15:F18" si="26">AVERAGE(C15:E15)</f>
        <v>0.18279999999999999</v>
      </c>
      <c r="G15" s="34">
        <f t="shared" ref="G15:G18" si="27">STDEV(C15:E15)</f>
        <v>1.9892460883460361E-2</v>
      </c>
      <c r="H15" s="12">
        <f t="shared" ref="H15:H18" si="28">(C15/0.342)*100</f>
        <v>60.146198830409361</v>
      </c>
      <c r="I15" s="12">
        <f t="shared" si="24"/>
        <v>49.649122807017534</v>
      </c>
      <c r="J15" s="12">
        <f t="shared" si="24"/>
        <v>50.555555555555564</v>
      </c>
      <c r="K15" s="34">
        <f t="shared" ref="K15:K18" si="29">AVERAGE(H15:J15)</f>
        <v>53.450292397660824</v>
      </c>
      <c r="L15" s="34">
        <f t="shared" ref="L15:L18" si="30">STDEV(H15:J15)</f>
        <v>5.8165090302515674</v>
      </c>
      <c r="M15" s="40">
        <f>TTEST(H5:J5,H15:J15,2,2)</f>
        <v>3.0085789840990395E-4</v>
      </c>
      <c r="O15" s="493"/>
      <c r="P15" s="35">
        <v>1.25</v>
      </c>
      <c r="Q15" s="36">
        <v>0.14884999999999998</v>
      </c>
      <c r="R15" s="36">
        <v>0.12624999999999997</v>
      </c>
      <c r="S15" s="36">
        <v>0.11964999999999999</v>
      </c>
      <c r="T15" s="37">
        <f t="shared" ref="T15:T18" si="31">AVERAGE(Q15:S15)</f>
        <v>0.1315833333333333</v>
      </c>
      <c r="U15" s="37">
        <f t="shared" ref="U15:U18" si="32">STDEV(Q15:S15)</f>
        <v>1.5313175155183632E-2</v>
      </c>
      <c r="V15" s="36">
        <f t="shared" ref="V15:V18" si="33">(Q15/0.355)*100</f>
        <v>41.929577464788728</v>
      </c>
      <c r="W15" s="36">
        <f t="shared" si="25"/>
        <v>35.563380281690137</v>
      </c>
      <c r="X15" s="36">
        <f t="shared" si="25"/>
        <v>33.70422535211268</v>
      </c>
      <c r="Y15" s="37">
        <f t="shared" ref="Y15:Y18" si="34">AVERAGE(V15:X15)</f>
        <v>37.06572769953052</v>
      </c>
      <c r="Z15" s="37">
        <f t="shared" ref="Z15:Z18" si="35">STDEV(V15:X15)</f>
        <v>4.3135704662489083</v>
      </c>
      <c r="AA15" s="42">
        <f>TTEST(V5:X5,V15:X15,2,2)</f>
        <v>6.7622627983270002E-4</v>
      </c>
      <c r="AB15" s="3" t="s">
        <v>12</v>
      </c>
    </row>
    <row r="16" spans="1:28" ht="12" customHeight="1" x14ac:dyDescent="0.15">
      <c r="A16" s="432"/>
      <c r="B16" s="11">
        <v>6.25</v>
      </c>
      <c r="C16" s="12">
        <v>9.5549999999999996E-2</v>
      </c>
      <c r="D16" s="12">
        <v>9.6799999999999997E-2</v>
      </c>
      <c r="E16" s="12">
        <v>0.1013</v>
      </c>
      <c r="F16" s="34">
        <f t="shared" si="26"/>
        <v>9.7883333333333322E-2</v>
      </c>
      <c r="G16" s="34">
        <f t="shared" si="27"/>
        <v>3.0242078852706785E-3</v>
      </c>
      <c r="H16" s="12">
        <f t="shared" si="28"/>
        <v>27.938596491228068</v>
      </c>
      <c r="I16" s="12">
        <f t="shared" si="24"/>
        <v>28.30409356725146</v>
      </c>
      <c r="J16" s="12">
        <f t="shared" si="24"/>
        <v>29.619883040935669</v>
      </c>
      <c r="K16" s="34">
        <f t="shared" si="29"/>
        <v>28.620857699805061</v>
      </c>
      <c r="L16" s="34">
        <f t="shared" si="30"/>
        <v>0.8842713114826527</v>
      </c>
      <c r="M16" s="40">
        <f>TTEST(H6:J6,H16:J16,2,2)</f>
        <v>4.1583977199215233E-6</v>
      </c>
      <c r="O16" s="493"/>
      <c r="P16" s="35">
        <v>2.5</v>
      </c>
      <c r="Q16" s="36">
        <v>0.11655</v>
      </c>
      <c r="R16" s="36">
        <v>0.12514999999999998</v>
      </c>
      <c r="S16" s="36">
        <v>0.13734999999999997</v>
      </c>
      <c r="T16" s="37">
        <f t="shared" si="31"/>
        <v>0.12634999999999999</v>
      </c>
      <c r="U16" s="37">
        <f t="shared" si="32"/>
        <v>1.0451794104363121E-2</v>
      </c>
      <c r="V16" s="36">
        <f t="shared" si="33"/>
        <v>32.83098591549296</v>
      </c>
      <c r="W16" s="36">
        <f t="shared" si="25"/>
        <v>35.25352112676056</v>
      </c>
      <c r="X16" s="36">
        <f t="shared" si="25"/>
        <v>38.690140845070417</v>
      </c>
      <c r="Y16" s="37">
        <f t="shared" si="34"/>
        <v>35.591549295774648</v>
      </c>
      <c r="Z16" s="37">
        <f t="shared" si="35"/>
        <v>2.9441673533417245</v>
      </c>
      <c r="AA16" s="42">
        <f>TTEST(V6:X6,V16:X16,2,2)</f>
        <v>2.4290181134105932E-4</v>
      </c>
      <c r="AB16" s="3" t="s">
        <v>12</v>
      </c>
    </row>
    <row r="17" spans="1:28" ht="12" customHeight="1" x14ac:dyDescent="0.15">
      <c r="A17" s="432"/>
      <c r="B17" s="11">
        <v>12.5</v>
      </c>
      <c r="C17" s="12">
        <v>6.6200000000000009E-2</v>
      </c>
      <c r="D17" s="12">
        <v>6.6500000000000004E-2</v>
      </c>
      <c r="E17" s="12">
        <v>6.4000000000000001E-2</v>
      </c>
      <c r="F17" s="34">
        <f t="shared" si="26"/>
        <v>6.5566666666666676E-2</v>
      </c>
      <c r="G17" s="34">
        <f t="shared" si="27"/>
        <v>1.3650396819628872E-3</v>
      </c>
      <c r="H17" s="12">
        <f t="shared" si="28"/>
        <v>19.35672514619883</v>
      </c>
      <c r="I17" s="12">
        <f t="shared" si="24"/>
        <v>19.444444444444446</v>
      </c>
      <c r="J17" s="12">
        <f t="shared" si="24"/>
        <v>18.71345029239766</v>
      </c>
      <c r="K17" s="34">
        <f t="shared" si="29"/>
        <v>19.171539961013647</v>
      </c>
      <c r="L17" s="34">
        <f t="shared" si="30"/>
        <v>0.39913440993066918</v>
      </c>
      <c r="M17" s="40">
        <f>TTEST(H7:J7,H17:J17,2,2)</f>
        <v>4.5981672646578268E-5</v>
      </c>
      <c r="O17" s="493"/>
      <c r="P17" s="35">
        <v>5</v>
      </c>
      <c r="Q17" s="36">
        <v>0.10704999999999999</v>
      </c>
      <c r="R17" s="36">
        <v>0.10865000000000001</v>
      </c>
      <c r="S17" s="36">
        <v>0.10274999999999999</v>
      </c>
      <c r="T17" s="37">
        <f t="shared" si="31"/>
        <v>0.10615000000000001</v>
      </c>
      <c r="U17" s="37">
        <f t="shared" si="32"/>
        <v>3.0512292604784781E-3</v>
      </c>
      <c r="V17" s="36">
        <f t="shared" si="33"/>
        <v>30.154929577464788</v>
      </c>
      <c r="W17" s="36">
        <f t="shared" si="25"/>
        <v>30.605633802816907</v>
      </c>
      <c r="X17" s="36">
        <f t="shared" si="25"/>
        <v>28.943661971830988</v>
      </c>
      <c r="Y17" s="37">
        <f t="shared" si="34"/>
        <v>29.901408450704228</v>
      </c>
      <c r="Z17" s="37">
        <f t="shared" si="35"/>
        <v>0.85950120013478193</v>
      </c>
      <c r="AA17" s="42">
        <f>TTEST(V7:X7,V17:X17,2,2)</f>
        <v>1.8808837607717661E-4</v>
      </c>
      <c r="AB17" s="3" t="s">
        <v>12</v>
      </c>
    </row>
    <row r="18" spans="1:28" ht="12" customHeight="1" x14ac:dyDescent="0.15">
      <c r="A18" s="433"/>
      <c r="B18" s="11">
        <v>25</v>
      </c>
      <c r="C18" s="12">
        <v>5.3699999999999998E-2</v>
      </c>
      <c r="D18" s="12">
        <v>5.5499999999999994E-2</v>
      </c>
      <c r="E18" s="12">
        <v>5.9499999999999997E-2</v>
      </c>
      <c r="F18" s="34">
        <f t="shared" si="26"/>
        <v>5.623333333333333E-2</v>
      </c>
      <c r="G18" s="34">
        <f t="shared" si="27"/>
        <v>2.9687258770949758E-3</v>
      </c>
      <c r="H18" s="12">
        <f t="shared" si="28"/>
        <v>15.701754385964911</v>
      </c>
      <c r="I18" s="12">
        <f t="shared" si="24"/>
        <v>16.228070175438596</v>
      </c>
      <c r="J18" s="12">
        <f t="shared" si="24"/>
        <v>17.397660818713447</v>
      </c>
      <c r="K18" s="34">
        <f t="shared" si="29"/>
        <v>16.442495126705651</v>
      </c>
      <c r="L18" s="34">
        <f t="shared" si="30"/>
        <v>0.86804850207455342</v>
      </c>
      <c r="M18" s="40">
        <f>TTEST(H8:J8,H18:J18,2,2)</f>
        <v>2.4343135694412777E-4</v>
      </c>
      <c r="O18" s="494"/>
      <c r="P18" s="35">
        <v>10</v>
      </c>
      <c r="Q18" s="36">
        <v>0.10865000000000001</v>
      </c>
      <c r="R18" s="36">
        <v>9.605000000000001E-2</v>
      </c>
      <c r="S18" s="36">
        <v>6.6249999999999989E-2</v>
      </c>
      <c r="T18" s="37">
        <f t="shared" si="31"/>
        <v>9.031666666666667E-2</v>
      </c>
      <c r="U18" s="37">
        <f t="shared" si="32"/>
        <v>2.1773684422562323E-2</v>
      </c>
      <c r="V18" s="36">
        <f t="shared" si="33"/>
        <v>30.605633802816907</v>
      </c>
      <c r="W18" s="36">
        <f t="shared" si="25"/>
        <v>27.056338028169019</v>
      </c>
      <c r="X18" s="36">
        <f t="shared" si="25"/>
        <v>18.661971830985912</v>
      </c>
      <c r="Y18" s="37">
        <f t="shared" si="34"/>
        <v>25.441314553990612</v>
      </c>
      <c r="Z18" s="37">
        <f t="shared" si="35"/>
        <v>6.1334322317076984</v>
      </c>
      <c r="AA18" s="42">
        <f>TTEST(V8:X8,V18:X18,2,2)</f>
        <v>2.8105522492833609E-3</v>
      </c>
      <c r="AB18" s="3" t="s">
        <v>11</v>
      </c>
    </row>
    <row r="20" spans="1:28" ht="12" customHeight="1" x14ac:dyDescent="0.15">
      <c r="A20" s="495" t="s">
        <v>40</v>
      </c>
      <c r="B20" s="495"/>
      <c r="J20" s="2"/>
      <c r="O20" s="495" t="s">
        <v>40</v>
      </c>
      <c r="P20" s="495"/>
      <c r="X20" s="2"/>
    </row>
    <row r="21" spans="1:28" ht="12" customHeight="1" x14ac:dyDescent="0.15">
      <c r="J21" s="2"/>
      <c r="X21" s="2"/>
    </row>
    <row r="22" spans="1:28" ht="12" customHeight="1" x14ac:dyDescent="0.15">
      <c r="A22" s="496" t="s">
        <v>41</v>
      </c>
      <c r="B22" s="497"/>
      <c r="C22" s="497"/>
      <c r="D22" s="497"/>
      <c r="E22" s="497"/>
      <c r="F22" s="497"/>
      <c r="G22" s="497"/>
      <c r="H22" s="497"/>
      <c r="I22" s="498"/>
      <c r="J22" s="2"/>
      <c r="O22" s="496" t="s">
        <v>41</v>
      </c>
      <c r="P22" s="497"/>
      <c r="Q22" s="497"/>
      <c r="R22" s="497"/>
      <c r="S22" s="497"/>
      <c r="T22" s="497"/>
      <c r="U22" s="497"/>
      <c r="V22" s="497"/>
      <c r="W22" s="498"/>
      <c r="X22" s="2"/>
    </row>
    <row r="23" spans="1:28" ht="12" customHeight="1" x14ac:dyDescent="0.15">
      <c r="A23" s="472" t="s">
        <v>42</v>
      </c>
      <c r="B23" s="499"/>
      <c r="C23" s="477" t="s">
        <v>43</v>
      </c>
      <c r="D23" s="461" t="s">
        <v>44</v>
      </c>
      <c r="E23" s="461" t="s">
        <v>45</v>
      </c>
      <c r="F23" s="461" t="s">
        <v>46</v>
      </c>
      <c r="G23" s="461" t="s">
        <v>47</v>
      </c>
      <c r="H23" s="461"/>
      <c r="I23" s="461" t="s">
        <v>48</v>
      </c>
      <c r="J23" s="463" t="s">
        <v>49</v>
      </c>
      <c r="O23" s="472" t="s">
        <v>42</v>
      </c>
      <c r="P23" s="499"/>
      <c r="Q23" s="477" t="s">
        <v>43</v>
      </c>
      <c r="R23" s="461" t="s">
        <v>44</v>
      </c>
      <c r="S23" s="461" t="s">
        <v>45</v>
      </c>
      <c r="T23" s="461" t="s">
        <v>46</v>
      </c>
      <c r="U23" s="461" t="s">
        <v>47</v>
      </c>
      <c r="V23" s="461"/>
      <c r="W23" s="461" t="s">
        <v>48</v>
      </c>
      <c r="X23" s="463" t="s">
        <v>49</v>
      </c>
    </row>
    <row r="24" spans="1:28" ht="12" customHeight="1" x14ac:dyDescent="0.15">
      <c r="A24" s="473"/>
      <c r="B24" s="476"/>
      <c r="C24" s="478"/>
      <c r="D24" s="462"/>
      <c r="E24" s="462"/>
      <c r="F24" s="462"/>
      <c r="G24" s="43" t="s">
        <v>50</v>
      </c>
      <c r="H24" s="43" t="s">
        <v>51</v>
      </c>
      <c r="I24" s="462"/>
      <c r="J24" s="488"/>
      <c r="O24" s="473"/>
      <c r="P24" s="476"/>
      <c r="Q24" s="478"/>
      <c r="R24" s="462"/>
      <c r="S24" s="462"/>
      <c r="T24" s="462"/>
      <c r="U24" s="43" t="s">
        <v>50</v>
      </c>
      <c r="V24" s="43" t="s">
        <v>51</v>
      </c>
      <c r="W24" s="462"/>
      <c r="X24" s="488"/>
    </row>
    <row r="25" spans="1:28" ht="12" customHeight="1" x14ac:dyDescent="0.15">
      <c r="A25" s="464" t="s">
        <v>52</v>
      </c>
      <c r="B25" s="44" t="s">
        <v>18</v>
      </c>
      <c r="C25" s="45">
        <v>3</v>
      </c>
      <c r="D25" s="46">
        <v>100.15555555666667</v>
      </c>
      <c r="E25" s="47">
        <v>3.3300539413993961</v>
      </c>
      <c r="F25" s="47">
        <v>1.9226075394829156</v>
      </c>
      <c r="G25" s="46">
        <v>91.883242978673593</v>
      </c>
      <c r="H25" s="46">
        <v>108.42786813465975</v>
      </c>
      <c r="I25" s="48">
        <v>98.166666669999998</v>
      </c>
      <c r="J25" s="49">
        <v>104</v>
      </c>
      <c r="O25" s="489" t="s">
        <v>52</v>
      </c>
      <c r="P25" s="44" t="s">
        <v>18</v>
      </c>
      <c r="Q25" s="45">
        <v>3</v>
      </c>
      <c r="R25" s="46">
        <v>99.979487156666664</v>
      </c>
      <c r="S25" s="47">
        <v>1.7582490645441617</v>
      </c>
      <c r="T25" s="47">
        <v>1.0151255707169795</v>
      </c>
      <c r="U25" s="46">
        <v>95.611754348782767</v>
      </c>
      <c r="V25" s="46">
        <v>104.34721996455056</v>
      </c>
      <c r="W25" s="48">
        <v>97.969230769999996</v>
      </c>
      <c r="X25" s="49">
        <v>101.2307692</v>
      </c>
    </row>
    <row r="26" spans="1:28" ht="12" customHeight="1" x14ac:dyDescent="0.15">
      <c r="A26" s="455"/>
      <c r="B26" s="50" t="s">
        <v>19</v>
      </c>
      <c r="C26" s="51">
        <v>3</v>
      </c>
      <c r="D26" s="52">
        <v>99.96015937</v>
      </c>
      <c r="E26" s="53">
        <v>2.0496643295651662</v>
      </c>
      <c r="F26" s="53">
        <v>1.1833742524228226</v>
      </c>
      <c r="G26" s="52">
        <v>94.868510912497712</v>
      </c>
      <c r="H26" s="52">
        <v>105.05180782750229</v>
      </c>
      <c r="I26" s="54">
        <v>98.545816729999999</v>
      </c>
      <c r="J26" s="55">
        <v>102.310757</v>
      </c>
      <c r="O26" s="490"/>
      <c r="P26" s="50" t="s">
        <v>19</v>
      </c>
      <c r="Q26" s="51">
        <v>3</v>
      </c>
      <c r="R26" s="52">
        <v>100.09732358333333</v>
      </c>
      <c r="S26" s="53">
        <v>4.3979742576063945</v>
      </c>
      <c r="T26" s="53">
        <v>2.5391716215180966</v>
      </c>
      <c r="U26" s="52">
        <v>89.172149874706122</v>
      </c>
      <c r="V26" s="52">
        <v>111.02249729196055</v>
      </c>
      <c r="W26" s="54">
        <v>95.036496349999993</v>
      </c>
      <c r="X26" s="55">
        <v>102.9927007</v>
      </c>
    </row>
    <row r="27" spans="1:28" ht="12" customHeight="1" x14ac:dyDescent="0.15">
      <c r="A27" s="455"/>
      <c r="B27" s="50" t="s">
        <v>20</v>
      </c>
      <c r="C27" s="51">
        <v>3</v>
      </c>
      <c r="D27" s="52">
        <v>100.01949315</v>
      </c>
      <c r="E27" s="53">
        <v>5.2755161147258294</v>
      </c>
      <c r="F27" s="53">
        <v>3.0458206489511666</v>
      </c>
      <c r="G27" s="52">
        <v>86.914384620462982</v>
      </c>
      <c r="H27" s="52">
        <v>113.12460167953702</v>
      </c>
      <c r="I27" s="54">
        <v>94.181286549999996</v>
      </c>
      <c r="J27" s="55">
        <v>104.44444439999999</v>
      </c>
      <c r="O27" s="490"/>
      <c r="P27" s="50" t="s">
        <v>20</v>
      </c>
      <c r="Q27" s="51">
        <v>3</v>
      </c>
      <c r="R27" s="52">
        <v>100.13615023333334</v>
      </c>
      <c r="S27" s="53">
        <v>5.7803704611647957</v>
      </c>
      <c r="T27" s="53">
        <v>3.3372984417692564</v>
      </c>
      <c r="U27" s="52">
        <v>85.776913982866205</v>
      </c>
      <c r="V27" s="52">
        <v>114.49538648380047</v>
      </c>
      <c r="W27" s="54">
        <v>96.521126760000001</v>
      </c>
      <c r="X27" s="55">
        <v>106.8028169</v>
      </c>
    </row>
    <row r="28" spans="1:28" ht="12" customHeight="1" x14ac:dyDescent="0.15">
      <c r="A28" s="454"/>
      <c r="B28" s="56" t="s">
        <v>53</v>
      </c>
      <c r="C28" s="57">
        <v>9</v>
      </c>
      <c r="D28" s="58">
        <v>100.0450693588889</v>
      </c>
      <c r="E28" s="59">
        <v>3.2844923491353208</v>
      </c>
      <c r="F28" s="59">
        <v>1.0948307830451069</v>
      </c>
      <c r="G28" s="58">
        <v>97.520385045843568</v>
      </c>
      <c r="H28" s="58">
        <v>102.56975367193422</v>
      </c>
      <c r="I28" s="60">
        <v>94.181286549999996</v>
      </c>
      <c r="J28" s="61">
        <v>104.44444439999999</v>
      </c>
      <c r="O28" s="491"/>
      <c r="P28" s="56" t="s">
        <v>53</v>
      </c>
      <c r="Q28" s="57">
        <v>9</v>
      </c>
      <c r="R28" s="58">
        <v>100.07098699111111</v>
      </c>
      <c r="S28" s="59">
        <v>3.7371870483607279</v>
      </c>
      <c r="T28" s="59">
        <v>1.2457290161202426</v>
      </c>
      <c r="U28" s="58">
        <v>97.198330728600268</v>
      </c>
      <c r="V28" s="58">
        <v>102.94364325362196</v>
      </c>
      <c r="W28" s="60">
        <v>95.036496349999993</v>
      </c>
      <c r="X28" s="61">
        <v>106.8028169</v>
      </c>
    </row>
    <row r="29" spans="1:28" ht="12" customHeight="1" x14ac:dyDescent="0.15">
      <c r="A29" s="454" t="s">
        <v>54</v>
      </c>
      <c r="B29" s="50" t="s">
        <v>18</v>
      </c>
      <c r="C29" s="51">
        <v>3</v>
      </c>
      <c r="D29" s="62">
        <v>96.899999999999991</v>
      </c>
      <c r="E29" s="63">
        <v>2.6909312752073182</v>
      </c>
      <c r="F29" s="63">
        <v>1.5536098961117282</v>
      </c>
      <c r="G29" s="62">
        <v>90.215356139529078</v>
      </c>
      <c r="H29" s="62">
        <v>103.5846438604709</v>
      </c>
      <c r="I29" s="52">
        <v>94.933333329999996</v>
      </c>
      <c r="J29" s="64">
        <v>99.966666669999995</v>
      </c>
      <c r="O29" s="485" t="s">
        <v>54</v>
      </c>
      <c r="P29" s="50" t="s">
        <v>18</v>
      </c>
      <c r="Q29" s="51">
        <v>3</v>
      </c>
      <c r="R29" s="62">
        <v>85.887179486666653</v>
      </c>
      <c r="S29" s="63">
        <v>7.751301980989842</v>
      </c>
      <c r="T29" s="63">
        <v>4.4752162852945654</v>
      </c>
      <c r="U29" s="62">
        <v>66.63187792052473</v>
      </c>
      <c r="V29" s="62">
        <v>105.14248105280858</v>
      </c>
      <c r="W29" s="52">
        <v>77.107692310000004</v>
      </c>
      <c r="X29" s="64">
        <v>91.784615380000005</v>
      </c>
    </row>
    <row r="30" spans="1:28" ht="12" customHeight="1" x14ac:dyDescent="0.15">
      <c r="A30" s="455"/>
      <c r="B30" s="50" t="s">
        <v>19</v>
      </c>
      <c r="C30" s="51">
        <v>3</v>
      </c>
      <c r="D30" s="62">
        <v>72.357237713333333</v>
      </c>
      <c r="E30" s="63">
        <v>2.309583209056242</v>
      </c>
      <c r="F30" s="63">
        <v>1.3334384874644611</v>
      </c>
      <c r="G30" s="62">
        <v>66.619914965291372</v>
      </c>
      <c r="H30" s="62">
        <v>78.094560461375295</v>
      </c>
      <c r="I30" s="52">
        <v>69.940239039999994</v>
      </c>
      <c r="J30" s="64">
        <v>74.541832670000005</v>
      </c>
      <c r="O30" s="486"/>
      <c r="P30" s="50" t="s">
        <v>19</v>
      </c>
      <c r="Q30" s="51">
        <v>3</v>
      </c>
      <c r="R30" s="62">
        <v>48.207623683333338</v>
      </c>
      <c r="S30" s="63">
        <v>5.6883507864347553</v>
      </c>
      <c r="T30" s="63">
        <v>3.2841708577931255</v>
      </c>
      <c r="U30" s="62">
        <v>34.076976977086105</v>
      </c>
      <c r="V30" s="62">
        <v>62.338270389580572</v>
      </c>
      <c r="W30" s="52">
        <v>42.89537713</v>
      </c>
      <c r="X30" s="64">
        <v>54.20924574</v>
      </c>
    </row>
    <row r="31" spans="1:28" ht="12" customHeight="1" x14ac:dyDescent="0.15">
      <c r="A31" s="455"/>
      <c r="B31" s="50" t="s">
        <v>20</v>
      </c>
      <c r="C31" s="51">
        <v>3</v>
      </c>
      <c r="D31" s="62">
        <v>53.450292400000002</v>
      </c>
      <c r="E31" s="63">
        <v>5.8165090279354548</v>
      </c>
      <c r="F31" s="63">
        <v>3.3581630530224236</v>
      </c>
      <c r="G31" s="62">
        <v>39.001282972969271</v>
      </c>
      <c r="H31" s="62">
        <v>67.899301827030726</v>
      </c>
      <c r="I31" s="52">
        <v>49.649122810000001</v>
      </c>
      <c r="J31" s="64">
        <v>60.146198830000003</v>
      </c>
      <c r="O31" s="486"/>
      <c r="P31" s="50" t="s">
        <v>20</v>
      </c>
      <c r="Q31" s="51">
        <v>3</v>
      </c>
      <c r="R31" s="62">
        <v>37.065727696666663</v>
      </c>
      <c r="S31" s="63">
        <v>4.3135704646666087</v>
      </c>
      <c r="T31" s="63">
        <v>2.4904410689436856</v>
      </c>
      <c r="U31" s="62">
        <v>26.350224633095937</v>
      </c>
      <c r="V31" s="62">
        <v>47.781230760237392</v>
      </c>
      <c r="W31" s="52">
        <v>33.704225350000002</v>
      </c>
      <c r="X31" s="64">
        <v>41.929577459999997</v>
      </c>
    </row>
    <row r="32" spans="1:28" ht="12" customHeight="1" x14ac:dyDescent="0.15">
      <c r="A32" s="454"/>
      <c r="B32" s="56" t="s">
        <v>53</v>
      </c>
      <c r="C32" s="57">
        <v>9</v>
      </c>
      <c r="D32" s="65">
        <v>74.235843371111116</v>
      </c>
      <c r="E32" s="66">
        <v>19.171955358888464</v>
      </c>
      <c r="F32" s="66">
        <v>6.3906517862961545</v>
      </c>
      <c r="G32" s="65">
        <v>59.498973925294401</v>
      </c>
      <c r="H32" s="65">
        <v>88.972712816927839</v>
      </c>
      <c r="I32" s="58">
        <v>49.649122810000001</v>
      </c>
      <c r="J32" s="67">
        <v>99.966666669999995</v>
      </c>
      <c r="O32" s="487"/>
      <c r="P32" s="56" t="s">
        <v>53</v>
      </c>
      <c r="Q32" s="57">
        <v>9</v>
      </c>
      <c r="R32" s="65">
        <v>57.053510288888887</v>
      </c>
      <c r="S32" s="66">
        <v>22.774763283744711</v>
      </c>
      <c r="T32" s="66">
        <v>7.5915877612482374</v>
      </c>
      <c r="U32" s="65">
        <v>39.547277518723249</v>
      </c>
      <c r="V32" s="65">
        <v>74.559743059054526</v>
      </c>
      <c r="W32" s="58">
        <v>33.704225350000002</v>
      </c>
      <c r="X32" s="67">
        <v>91.784615380000005</v>
      </c>
    </row>
    <row r="33" spans="1:24" ht="12" customHeight="1" x14ac:dyDescent="0.15">
      <c r="A33" s="454" t="s">
        <v>55</v>
      </c>
      <c r="B33" s="50" t="s">
        <v>18</v>
      </c>
      <c r="C33" s="51">
        <v>3</v>
      </c>
      <c r="D33" s="62">
        <v>68.733333333333334</v>
      </c>
      <c r="E33" s="63">
        <v>1.802159200021527</v>
      </c>
      <c r="F33" s="63">
        <v>1.0404770992549892</v>
      </c>
      <c r="G33" s="62">
        <v>64.256521701982052</v>
      </c>
      <c r="H33" s="62">
        <v>73.210144964684616</v>
      </c>
      <c r="I33" s="52">
        <v>66.8</v>
      </c>
      <c r="J33" s="64">
        <v>70.366666670000001</v>
      </c>
      <c r="O33" s="485" t="s">
        <v>55</v>
      </c>
      <c r="P33" s="50" t="s">
        <v>18</v>
      </c>
      <c r="Q33" s="51">
        <v>3</v>
      </c>
      <c r="R33" s="62">
        <v>65.476923073333339</v>
      </c>
      <c r="S33" s="63">
        <v>2.9578498518689491</v>
      </c>
      <c r="T33" s="63">
        <v>1.7077154081990327</v>
      </c>
      <c r="U33" s="62">
        <v>58.12921671061055</v>
      </c>
      <c r="V33" s="62">
        <v>72.824629436056128</v>
      </c>
      <c r="W33" s="52">
        <v>63.753846150000001</v>
      </c>
      <c r="X33" s="64">
        <v>68.892307689999996</v>
      </c>
    </row>
    <row r="34" spans="1:24" ht="12" customHeight="1" x14ac:dyDescent="0.15">
      <c r="A34" s="455"/>
      <c r="B34" s="50" t="s">
        <v>19</v>
      </c>
      <c r="C34" s="51">
        <v>3</v>
      </c>
      <c r="D34" s="62">
        <v>46.069057106666662</v>
      </c>
      <c r="E34" s="63">
        <v>3.2727776273767337</v>
      </c>
      <c r="F34" s="63">
        <v>1.8895390441637421</v>
      </c>
      <c r="G34" s="62">
        <v>37.939026780327339</v>
      </c>
      <c r="H34" s="62">
        <v>54.199087433005985</v>
      </c>
      <c r="I34" s="52">
        <v>42.290836650000003</v>
      </c>
      <c r="J34" s="64">
        <v>48.027888449999999</v>
      </c>
      <c r="O34" s="486"/>
      <c r="P34" s="50" t="s">
        <v>19</v>
      </c>
      <c r="Q34" s="51">
        <v>3</v>
      </c>
      <c r="R34" s="62">
        <v>38.04541768</v>
      </c>
      <c r="S34" s="63">
        <v>3.0782515473396042</v>
      </c>
      <c r="T34" s="63">
        <v>1.7772293594899027</v>
      </c>
      <c r="U34" s="62">
        <v>30.398616924999878</v>
      </c>
      <c r="V34" s="62">
        <v>45.692218435000122</v>
      </c>
      <c r="W34" s="52">
        <v>34.939172749999997</v>
      </c>
      <c r="X34" s="64">
        <v>41.094890509999999</v>
      </c>
    </row>
    <row r="35" spans="1:24" ht="12" customHeight="1" x14ac:dyDescent="0.15">
      <c r="A35" s="455"/>
      <c r="B35" s="50" t="s">
        <v>20</v>
      </c>
      <c r="C35" s="51">
        <v>3</v>
      </c>
      <c r="D35" s="62">
        <v>28.620857700000002</v>
      </c>
      <c r="E35" s="63">
        <v>0.88427131093557432</v>
      </c>
      <c r="F35" s="63">
        <v>0.51053427940531715</v>
      </c>
      <c r="G35" s="62">
        <v>26.424205989086037</v>
      </c>
      <c r="H35" s="62">
        <v>30.817509410913967</v>
      </c>
      <c r="I35" s="52">
        <v>27.938596489999998</v>
      </c>
      <c r="J35" s="64">
        <v>29.619883040000001</v>
      </c>
      <c r="O35" s="486"/>
      <c r="P35" s="50" t="s">
        <v>20</v>
      </c>
      <c r="Q35" s="51">
        <v>3</v>
      </c>
      <c r="R35" s="62">
        <v>35.591549300000004</v>
      </c>
      <c r="S35" s="63">
        <v>2.9441673536368418</v>
      </c>
      <c r="T35" s="63">
        <v>1.6998158141615389</v>
      </c>
      <c r="U35" s="62">
        <v>28.277832147126549</v>
      </c>
      <c r="V35" s="62">
        <v>42.905266452873462</v>
      </c>
      <c r="W35" s="52">
        <v>32.830985920000003</v>
      </c>
      <c r="X35" s="64">
        <v>38.690140849999999</v>
      </c>
    </row>
    <row r="36" spans="1:24" ht="12" customHeight="1" x14ac:dyDescent="0.15">
      <c r="A36" s="454"/>
      <c r="B36" s="56" t="s">
        <v>53</v>
      </c>
      <c r="C36" s="57">
        <v>9</v>
      </c>
      <c r="D36" s="65">
        <v>47.807749379999997</v>
      </c>
      <c r="E36" s="66">
        <v>17.52356040703436</v>
      </c>
      <c r="F36" s="66">
        <v>5.8411868023447866</v>
      </c>
      <c r="G36" s="65">
        <v>34.337948459322263</v>
      </c>
      <c r="H36" s="65">
        <v>61.277550300677731</v>
      </c>
      <c r="I36" s="58">
        <v>27.938596489999998</v>
      </c>
      <c r="J36" s="67">
        <v>70.366666670000001</v>
      </c>
      <c r="O36" s="487"/>
      <c r="P36" s="56" t="s">
        <v>53</v>
      </c>
      <c r="Q36" s="57">
        <v>9</v>
      </c>
      <c r="R36" s="65">
        <v>46.371296684444445</v>
      </c>
      <c r="S36" s="66">
        <v>14.600641181232939</v>
      </c>
      <c r="T36" s="66">
        <v>4.8668803937443128</v>
      </c>
      <c r="U36" s="65">
        <v>35.148250370950429</v>
      </c>
      <c r="V36" s="65">
        <v>57.594342997938462</v>
      </c>
      <c r="W36" s="58">
        <v>32.830985920000003</v>
      </c>
      <c r="X36" s="67">
        <v>68.892307689999996</v>
      </c>
    </row>
    <row r="37" spans="1:24" ht="12" customHeight="1" x14ac:dyDescent="0.15">
      <c r="A37" s="454" t="s">
        <v>56</v>
      </c>
      <c r="B37" s="50" t="s">
        <v>18</v>
      </c>
      <c r="C37" s="51">
        <v>3</v>
      </c>
      <c r="D37" s="62">
        <v>56.488888889999998</v>
      </c>
      <c r="E37" s="63">
        <v>3.3931848927366577</v>
      </c>
      <c r="F37" s="63">
        <v>1.9590562112316809</v>
      </c>
      <c r="G37" s="62">
        <v>48.059750335011358</v>
      </c>
      <c r="H37" s="62">
        <v>64.918027444988638</v>
      </c>
      <c r="I37" s="52">
        <v>53.7</v>
      </c>
      <c r="J37" s="64">
        <v>60.266666669999999</v>
      </c>
      <c r="O37" s="485" t="s">
        <v>56</v>
      </c>
      <c r="P37" s="50" t="s">
        <v>18</v>
      </c>
      <c r="Q37" s="51">
        <v>3</v>
      </c>
      <c r="R37" s="62">
        <v>57.620512819999995</v>
      </c>
      <c r="S37" s="63">
        <v>3.523088121936071</v>
      </c>
      <c r="T37" s="63">
        <v>2.0340558755785638</v>
      </c>
      <c r="U37" s="62">
        <v>48.868676754478948</v>
      </c>
      <c r="V37" s="62">
        <v>66.372348885521035</v>
      </c>
      <c r="W37" s="52">
        <v>54.092307689999998</v>
      </c>
      <c r="X37" s="64">
        <v>61.138461540000002</v>
      </c>
    </row>
    <row r="38" spans="1:24" ht="12" customHeight="1" x14ac:dyDescent="0.15">
      <c r="A38" s="455"/>
      <c r="B38" s="50" t="s">
        <v>19</v>
      </c>
      <c r="C38" s="51">
        <v>3</v>
      </c>
      <c r="D38" s="62">
        <v>34.707835326666661</v>
      </c>
      <c r="E38" s="63">
        <v>0.44424246369313747</v>
      </c>
      <c r="F38" s="63">
        <v>0.25648350599869546</v>
      </c>
      <c r="G38" s="62">
        <v>33.604275869445658</v>
      </c>
      <c r="H38" s="62">
        <v>35.811394783887664</v>
      </c>
      <c r="I38" s="52">
        <v>34.203187249999999</v>
      </c>
      <c r="J38" s="64">
        <v>35.039840640000001</v>
      </c>
      <c r="O38" s="486"/>
      <c r="P38" s="50" t="s">
        <v>19</v>
      </c>
      <c r="Q38" s="51">
        <v>3</v>
      </c>
      <c r="R38" s="62">
        <v>37.185725873333332</v>
      </c>
      <c r="S38" s="63">
        <v>2.4275281125245565</v>
      </c>
      <c r="T38" s="63">
        <v>1.401534009231437</v>
      </c>
      <c r="U38" s="62">
        <v>31.155411742676979</v>
      </c>
      <c r="V38" s="62">
        <v>43.21604000398969</v>
      </c>
      <c r="W38" s="52">
        <v>35.012165449999998</v>
      </c>
      <c r="X38" s="64">
        <v>39.805352800000001</v>
      </c>
    </row>
    <row r="39" spans="1:24" ht="12" customHeight="1" x14ac:dyDescent="0.15">
      <c r="A39" s="455"/>
      <c r="B39" s="50" t="s">
        <v>20</v>
      </c>
      <c r="C39" s="51">
        <v>3</v>
      </c>
      <c r="D39" s="62">
        <v>19.17153996</v>
      </c>
      <c r="E39" s="63">
        <v>0.39913441066895944</v>
      </c>
      <c r="F39" s="63">
        <v>0.23044035944256638</v>
      </c>
      <c r="G39" s="62">
        <v>18.180035118399996</v>
      </c>
      <c r="H39" s="62">
        <v>20.163044801600005</v>
      </c>
      <c r="I39" s="52">
        <v>18.713450290000001</v>
      </c>
      <c r="J39" s="64">
        <v>19.444444440000002</v>
      </c>
      <c r="O39" s="486"/>
      <c r="P39" s="50" t="s">
        <v>20</v>
      </c>
      <c r="Q39" s="51">
        <v>3</v>
      </c>
      <c r="R39" s="62">
        <v>29.901408450000002</v>
      </c>
      <c r="S39" s="63">
        <v>0.85950120037481281</v>
      </c>
      <c r="T39" s="63">
        <v>0.49623324940520469</v>
      </c>
      <c r="U39" s="62">
        <v>27.766289104854252</v>
      </c>
      <c r="V39" s="62">
        <v>32.036527795145751</v>
      </c>
      <c r="W39" s="52">
        <v>28.943661970000001</v>
      </c>
      <c r="X39" s="64">
        <v>30.6056338</v>
      </c>
    </row>
    <row r="40" spans="1:24" ht="12" customHeight="1" x14ac:dyDescent="0.15">
      <c r="A40" s="454"/>
      <c r="B40" s="56" t="s">
        <v>53</v>
      </c>
      <c r="C40" s="57">
        <v>9</v>
      </c>
      <c r="D40" s="65">
        <v>36.789421392222224</v>
      </c>
      <c r="E40" s="66">
        <v>16.325271919380565</v>
      </c>
      <c r="F40" s="66">
        <v>5.4417573064601887</v>
      </c>
      <c r="G40" s="65">
        <v>24.24070654077488</v>
      </c>
      <c r="H40" s="65">
        <v>49.338136243669567</v>
      </c>
      <c r="I40" s="58">
        <v>18.713450290000001</v>
      </c>
      <c r="J40" s="67">
        <v>60.266666669999999</v>
      </c>
      <c r="O40" s="487"/>
      <c r="P40" s="56" t="s">
        <v>53</v>
      </c>
      <c r="Q40" s="57">
        <v>9</v>
      </c>
      <c r="R40" s="65">
        <v>41.569215714444439</v>
      </c>
      <c r="S40" s="66">
        <v>12.634665185935024</v>
      </c>
      <c r="T40" s="66">
        <v>4.2115550619783413</v>
      </c>
      <c r="U40" s="65">
        <v>31.857352325903506</v>
      </c>
      <c r="V40" s="65">
        <v>51.281079102985373</v>
      </c>
      <c r="W40" s="58">
        <v>28.943661970000001</v>
      </c>
      <c r="X40" s="67">
        <v>61.138461540000002</v>
      </c>
    </row>
    <row r="41" spans="1:24" ht="12" customHeight="1" x14ac:dyDescent="0.15">
      <c r="A41" s="454" t="s">
        <v>57</v>
      </c>
      <c r="B41" s="50" t="s">
        <v>18</v>
      </c>
      <c r="C41" s="51">
        <v>3</v>
      </c>
      <c r="D41" s="62">
        <v>37.52222222333333</v>
      </c>
      <c r="E41" s="63">
        <v>2.8145126550842932</v>
      </c>
      <c r="F41" s="63">
        <v>1.624959639050525</v>
      </c>
      <c r="G41" s="62">
        <v>30.530585196639883</v>
      </c>
      <c r="H41" s="62">
        <v>44.513859250026776</v>
      </c>
      <c r="I41" s="52">
        <v>34.299999999999997</v>
      </c>
      <c r="J41" s="64">
        <v>39.5</v>
      </c>
      <c r="O41" s="485" t="s">
        <v>57</v>
      </c>
      <c r="P41" s="50" t="s">
        <v>18</v>
      </c>
      <c r="Q41" s="51">
        <v>3</v>
      </c>
      <c r="R41" s="62">
        <v>50.789743593333334</v>
      </c>
      <c r="S41" s="63">
        <v>2.7065265544976955</v>
      </c>
      <c r="T41" s="63">
        <v>1.5626138348081149</v>
      </c>
      <c r="U41" s="62">
        <v>44.066358911451921</v>
      </c>
      <c r="V41" s="62">
        <v>57.513128275214747</v>
      </c>
      <c r="W41" s="52">
        <v>47.815384620000003</v>
      </c>
      <c r="X41" s="64">
        <v>53.107692309999997</v>
      </c>
    </row>
    <row r="42" spans="1:24" ht="12" customHeight="1" x14ac:dyDescent="0.15">
      <c r="A42" s="455"/>
      <c r="B42" s="50" t="s">
        <v>19</v>
      </c>
      <c r="C42" s="51">
        <v>3</v>
      </c>
      <c r="D42" s="62">
        <v>22.729083666666668</v>
      </c>
      <c r="E42" s="63">
        <v>3.5375255613657295</v>
      </c>
      <c r="F42" s="63">
        <v>2.0423913351196861</v>
      </c>
      <c r="G42" s="62">
        <v>13.941383013397296</v>
      </c>
      <c r="H42" s="62">
        <v>31.51678431993604</v>
      </c>
      <c r="I42" s="52">
        <v>20.338645419999999</v>
      </c>
      <c r="J42" s="64">
        <v>26.79282869</v>
      </c>
      <c r="O42" s="486"/>
      <c r="P42" s="50" t="s">
        <v>19</v>
      </c>
      <c r="Q42" s="51">
        <v>3</v>
      </c>
      <c r="R42" s="62">
        <v>28.426601783333336</v>
      </c>
      <c r="S42" s="63">
        <v>1.5338762485070947</v>
      </c>
      <c r="T42" s="63">
        <v>0.88558386497914443</v>
      </c>
      <c r="U42" s="62">
        <v>24.616241949258736</v>
      </c>
      <c r="V42" s="62">
        <v>32.236961617407935</v>
      </c>
      <c r="W42" s="52">
        <v>26.86131387</v>
      </c>
      <c r="X42" s="64">
        <v>29.9270073</v>
      </c>
    </row>
    <row r="43" spans="1:24" ht="12" customHeight="1" x14ac:dyDescent="0.15">
      <c r="A43" s="455"/>
      <c r="B43" s="50" t="s">
        <v>20</v>
      </c>
      <c r="C43" s="51">
        <v>3</v>
      </c>
      <c r="D43" s="62">
        <v>16.442495130000001</v>
      </c>
      <c r="E43" s="63">
        <v>0.86804850049735782</v>
      </c>
      <c r="F43" s="63">
        <v>0.50116803543180055</v>
      </c>
      <c r="G43" s="62">
        <v>14.286143114286187</v>
      </c>
      <c r="H43" s="62">
        <v>18.598847145713815</v>
      </c>
      <c r="I43" s="52">
        <v>15.70175439</v>
      </c>
      <c r="J43" s="64">
        <v>17.397660819999999</v>
      </c>
      <c r="O43" s="486"/>
      <c r="P43" s="50" t="s">
        <v>20</v>
      </c>
      <c r="Q43" s="51">
        <v>3</v>
      </c>
      <c r="R43" s="62">
        <v>25.441314553333331</v>
      </c>
      <c r="S43" s="63">
        <v>6.1334322313077232</v>
      </c>
      <c r="T43" s="63">
        <v>3.5411387498018412</v>
      </c>
      <c r="U43" s="62">
        <v>10.20502424507683</v>
      </c>
      <c r="V43" s="62">
        <v>40.677604861589835</v>
      </c>
      <c r="W43" s="52">
        <v>18.661971829999999</v>
      </c>
      <c r="X43" s="64">
        <v>30.6056338</v>
      </c>
    </row>
    <row r="44" spans="1:24" ht="12" customHeight="1" x14ac:dyDescent="0.15">
      <c r="A44" s="459"/>
      <c r="B44" s="68" t="s">
        <v>53</v>
      </c>
      <c r="C44" s="69">
        <v>9</v>
      </c>
      <c r="D44" s="70">
        <v>25.564600339999998</v>
      </c>
      <c r="E44" s="71">
        <v>9.6507201264971698</v>
      </c>
      <c r="F44" s="71">
        <v>3.2169067088323899</v>
      </c>
      <c r="G44" s="70">
        <v>18.146400166882643</v>
      </c>
      <c r="H44" s="70">
        <v>32.982800513117354</v>
      </c>
      <c r="I44" s="72">
        <v>15.70175439</v>
      </c>
      <c r="J44" s="73">
        <v>39.5</v>
      </c>
      <c r="O44" s="487"/>
      <c r="P44" s="68" t="s">
        <v>53</v>
      </c>
      <c r="Q44" s="69">
        <v>9</v>
      </c>
      <c r="R44" s="70">
        <v>34.885886643333336</v>
      </c>
      <c r="S44" s="71">
        <v>12.480780288105219</v>
      </c>
      <c r="T44" s="71">
        <v>4.1602600960350733</v>
      </c>
      <c r="U44" s="70">
        <v>25.292309658372474</v>
      </c>
      <c r="V44" s="70">
        <v>44.479463628294198</v>
      </c>
      <c r="W44" s="72">
        <v>18.661971829999999</v>
      </c>
      <c r="X44" s="73">
        <v>53.107692309999997</v>
      </c>
    </row>
    <row r="45" spans="1:24" ht="12" customHeight="1" x14ac:dyDescent="0.15">
      <c r="A45" s="2"/>
      <c r="B45" s="2"/>
      <c r="C45" s="2"/>
      <c r="D45" s="2"/>
      <c r="E45" s="2"/>
      <c r="F45" s="2"/>
      <c r="G45" s="2"/>
      <c r="H45" s="2"/>
      <c r="I45" s="2"/>
      <c r="J45" s="2"/>
      <c r="O45" s="2"/>
      <c r="P45" s="2"/>
      <c r="Q45" s="2"/>
      <c r="R45" s="2"/>
      <c r="S45" s="2"/>
      <c r="T45" s="2"/>
      <c r="U45" s="2"/>
      <c r="V45" s="2"/>
      <c r="W45" s="2"/>
      <c r="X45" s="2"/>
    </row>
    <row r="46" spans="1:24" ht="12" customHeight="1" x14ac:dyDescent="0.15">
      <c r="A46" s="469" t="s">
        <v>58</v>
      </c>
      <c r="B46" s="470"/>
      <c r="C46" s="470"/>
      <c r="D46" s="470"/>
      <c r="E46" s="470"/>
      <c r="F46" s="471"/>
      <c r="G46" s="2"/>
      <c r="H46" s="2"/>
      <c r="I46" s="2"/>
      <c r="J46" s="2"/>
      <c r="O46" s="469" t="s">
        <v>58</v>
      </c>
      <c r="P46" s="470"/>
      <c r="Q46" s="470"/>
      <c r="R46" s="470"/>
      <c r="S46" s="470"/>
      <c r="T46" s="471"/>
      <c r="U46" s="2"/>
      <c r="V46" s="2"/>
      <c r="W46" s="2"/>
      <c r="X46" s="2"/>
    </row>
    <row r="47" spans="1:24" ht="12" customHeight="1" x14ac:dyDescent="0.15">
      <c r="A47" s="482" t="s">
        <v>42</v>
      </c>
      <c r="B47" s="483"/>
      <c r="C47" s="74" t="s">
        <v>59</v>
      </c>
      <c r="D47" s="75" t="s">
        <v>60</v>
      </c>
      <c r="E47" s="75" t="s">
        <v>61</v>
      </c>
      <c r="F47" s="76" t="s">
        <v>62</v>
      </c>
      <c r="G47" s="2"/>
      <c r="H47" s="2"/>
      <c r="I47" s="2"/>
      <c r="J47" s="2"/>
      <c r="O47" s="482" t="s">
        <v>42</v>
      </c>
      <c r="P47" s="483"/>
      <c r="Q47" s="74" t="s">
        <v>59</v>
      </c>
      <c r="R47" s="75" t="s">
        <v>60</v>
      </c>
      <c r="S47" s="75" t="s">
        <v>61</v>
      </c>
      <c r="T47" s="76" t="s">
        <v>62</v>
      </c>
      <c r="U47" s="2"/>
      <c r="V47" s="2"/>
      <c r="W47" s="2"/>
      <c r="X47" s="2"/>
    </row>
    <row r="48" spans="1:24" ht="12" customHeight="1" x14ac:dyDescent="0.15">
      <c r="A48" s="464" t="s">
        <v>52</v>
      </c>
      <c r="B48" s="44" t="s">
        <v>63</v>
      </c>
      <c r="C48" s="77">
        <v>1.7848094146694864</v>
      </c>
      <c r="D48" s="78">
        <v>2</v>
      </c>
      <c r="E48" s="78">
        <v>6</v>
      </c>
      <c r="F48" s="79">
        <v>0.24647327306065334</v>
      </c>
      <c r="G48" s="2"/>
      <c r="H48" s="2"/>
      <c r="I48" s="2"/>
      <c r="J48" s="2"/>
      <c r="O48" s="464" t="s">
        <v>52</v>
      </c>
      <c r="P48" s="44" t="s">
        <v>63</v>
      </c>
      <c r="Q48" s="77">
        <v>3.4705539377465708</v>
      </c>
      <c r="R48" s="78">
        <v>2</v>
      </c>
      <c r="S48" s="78">
        <v>6</v>
      </c>
      <c r="T48" s="79">
        <v>9.9664244465970511E-2</v>
      </c>
      <c r="U48" s="2"/>
      <c r="V48" s="2"/>
      <c r="W48" s="2"/>
      <c r="X48" s="2"/>
    </row>
    <row r="49" spans="1:24" ht="12" customHeight="1" x14ac:dyDescent="0.15">
      <c r="A49" s="455"/>
      <c r="B49" s="50" t="s">
        <v>64</v>
      </c>
      <c r="C49" s="80">
        <v>0.40808350179423464</v>
      </c>
      <c r="D49" s="81">
        <v>2</v>
      </c>
      <c r="E49" s="81">
        <v>6</v>
      </c>
      <c r="F49" s="82">
        <v>0.68207649471004661</v>
      </c>
      <c r="G49" s="2"/>
      <c r="H49" s="2"/>
      <c r="I49" s="2"/>
      <c r="J49" s="2"/>
      <c r="O49" s="455"/>
      <c r="P49" s="50" t="s">
        <v>64</v>
      </c>
      <c r="Q49" s="80">
        <v>0.26770227979505279</v>
      </c>
      <c r="R49" s="81">
        <v>2</v>
      </c>
      <c r="S49" s="81">
        <v>6</v>
      </c>
      <c r="T49" s="82">
        <v>0.77381353321372037</v>
      </c>
      <c r="U49" s="2"/>
      <c r="V49" s="2"/>
      <c r="W49" s="2"/>
      <c r="X49" s="2"/>
    </row>
    <row r="50" spans="1:24" ht="12" customHeight="1" x14ac:dyDescent="0.15">
      <c r="A50" s="455"/>
      <c r="B50" s="50" t="s">
        <v>65</v>
      </c>
      <c r="C50" s="80">
        <v>0.40808350179423464</v>
      </c>
      <c r="D50" s="81">
        <v>2</v>
      </c>
      <c r="E50" s="83">
        <v>4.8942416875051258</v>
      </c>
      <c r="F50" s="82">
        <v>0.68562633525265082</v>
      </c>
      <c r="G50" s="2"/>
      <c r="H50" s="2"/>
      <c r="I50" s="2"/>
      <c r="J50" s="2"/>
      <c r="O50" s="455"/>
      <c r="P50" s="50" t="s">
        <v>65</v>
      </c>
      <c r="Q50" s="80">
        <v>0.26770227979505279</v>
      </c>
      <c r="R50" s="81">
        <v>2</v>
      </c>
      <c r="S50" s="83">
        <v>3.9999982625146884</v>
      </c>
      <c r="T50" s="82">
        <v>0.77783578765194272</v>
      </c>
      <c r="U50" s="2"/>
      <c r="V50" s="2"/>
      <c r="W50" s="2"/>
      <c r="X50" s="2"/>
    </row>
    <row r="51" spans="1:24" ht="12" customHeight="1" x14ac:dyDescent="0.15">
      <c r="A51" s="454"/>
      <c r="B51" s="56" t="s">
        <v>66</v>
      </c>
      <c r="C51" s="84">
        <v>1.6139610967575044</v>
      </c>
      <c r="D51" s="85">
        <v>2</v>
      </c>
      <c r="E51" s="85">
        <v>6</v>
      </c>
      <c r="F51" s="86">
        <v>0.27487926380048072</v>
      </c>
      <c r="G51" s="2"/>
      <c r="H51" s="2"/>
      <c r="I51" s="2"/>
      <c r="J51" s="2"/>
      <c r="O51" s="454"/>
      <c r="P51" s="56" t="s">
        <v>66</v>
      </c>
      <c r="Q51" s="84">
        <v>2.8192058958807</v>
      </c>
      <c r="R51" s="85">
        <v>2</v>
      </c>
      <c r="S51" s="85">
        <v>6</v>
      </c>
      <c r="T51" s="86">
        <v>0.13701641274414089</v>
      </c>
      <c r="U51" s="2"/>
      <c r="V51" s="2"/>
      <c r="W51" s="2"/>
      <c r="X51" s="2"/>
    </row>
    <row r="52" spans="1:24" ht="12" customHeight="1" x14ac:dyDescent="0.15">
      <c r="A52" s="454" t="s">
        <v>54</v>
      </c>
      <c r="B52" s="50" t="s">
        <v>63</v>
      </c>
      <c r="C52" s="80">
        <v>3.3479012888654909</v>
      </c>
      <c r="D52" s="81">
        <v>2</v>
      </c>
      <c r="E52" s="81">
        <v>6</v>
      </c>
      <c r="F52" s="82">
        <v>0.10555365345871641</v>
      </c>
      <c r="G52" s="2"/>
      <c r="H52" s="2"/>
      <c r="I52" s="2"/>
      <c r="J52" s="2"/>
      <c r="O52" s="454" t="s">
        <v>54</v>
      </c>
      <c r="P52" s="50" t="s">
        <v>63</v>
      </c>
      <c r="Q52" s="80">
        <v>0.81649218430671744</v>
      </c>
      <c r="R52" s="81">
        <v>2</v>
      </c>
      <c r="S52" s="81">
        <v>6</v>
      </c>
      <c r="T52" s="82">
        <v>0.4857028279867065</v>
      </c>
      <c r="U52" s="2"/>
      <c r="V52" s="2"/>
      <c r="W52" s="2"/>
      <c r="X52" s="2"/>
    </row>
    <row r="53" spans="1:24" ht="12" customHeight="1" x14ac:dyDescent="0.15">
      <c r="A53" s="455"/>
      <c r="B53" s="50" t="s">
        <v>64</v>
      </c>
      <c r="C53" s="80">
        <v>0.31071617735165319</v>
      </c>
      <c r="D53" s="81">
        <v>2</v>
      </c>
      <c r="E53" s="81">
        <v>6</v>
      </c>
      <c r="F53" s="82">
        <v>0.74404278782141575</v>
      </c>
      <c r="G53" s="2"/>
      <c r="H53" s="2"/>
      <c r="I53" s="2"/>
      <c r="J53" s="2"/>
      <c r="O53" s="455"/>
      <c r="P53" s="50" t="s">
        <v>64</v>
      </c>
      <c r="Q53" s="80">
        <v>0.17619743410962596</v>
      </c>
      <c r="R53" s="81">
        <v>2</v>
      </c>
      <c r="S53" s="81">
        <v>6</v>
      </c>
      <c r="T53" s="82">
        <v>0.84263848908319583</v>
      </c>
      <c r="U53" s="2"/>
      <c r="V53" s="2"/>
      <c r="W53" s="2"/>
      <c r="X53" s="2"/>
    </row>
    <row r="54" spans="1:24" ht="12" customHeight="1" x14ac:dyDescent="0.15">
      <c r="A54" s="455"/>
      <c r="B54" s="50" t="s">
        <v>65</v>
      </c>
      <c r="C54" s="80">
        <v>0.31071617735165319</v>
      </c>
      <c r="D54" s="81">
        <v>2</v>
      </c>
      <c r="E54" s="83">
        <v>2.9718356167323865</v>
      </c>
      <c r="F54" s="82">
        <v>0.75416096692823553</v>
      </c>
      <c r="G54" s="2"/>
      <c r="H54" s="2"/>
      <c r="I54" s="2"/>
      <c r="J54" s="2"/>
      <c r="O54" s="455"/>
      <c r="P54" s="50" t="s">
        <v>65</v>
      </c>
      <c r="Q54" s="80">
        <v>0.17619743410962596</v>
      </c>
      <c r="R54" s="81">
        <v>2</v>
      </c>
      <c r="S54" s="83">
        <v>4.3784162835759659</v>
      </c>
      <c r="T54" s="82">
        <v>0.84411568702086726</v>
      </c>
      <c r="U54" s="2"/>
      <c r="V54" s="2"/>
      <c r="W54" s="2"/>
      <c r="X54" s="2"/>
    </row>
    <row r="55" spans="1:24" ht="12" customHeight="1" x14ac:dyDescent="0.15">
      <c r="A55" s="454"/>
      <c r="B55" s="56" t="s">
        <v>66</v>
      </c>
      <c r="C55" s="84">
        <v>2.8376304114027358</v>
      </c>
      <c r="D55" s="85">
        <v>2</v>
      </c>
      <c r="E55" s="85">
        <v>6</v>
      </c>
      <c r="F55" s="86">
        <v>0.1357231644823266</v>
      </c>
      <c r="G55" s="2"/>
      <c r="H55" s="2"/>
      <c r="I55" s="2"/>
      <c r="J55" s="2"/>
      <c r="O55" s="454"/>
      <c r="P55" s="56" t="s">
        <v>66</v>
      </c>
      <c r="Q55" s="84">
        <v>0.7443219796775985</v>
      </c>
      <c r="R55" s="85">
        <v>2</v>
      </c>
      <c r="S55" s="85">
        <v>6</v>
      </c>
      <c r="T55" s="86">
        <v>0.51433277785461395</v>
      </c>
      <c r="U55" s="2"/>
      <c r="V55" s="2"/>
      <c r="W55" s="2"/>
      <c r="X55" s="2"/>
    </row>
    <row r="56" spans="1:24" ht="12" customHeight="1" x14ac:dyDescent="0.15">
      <c r="A56" s="454" t="s">
        <v>55</v>
      </c>
      <c r="B56" s="50" t="s">
        <v>63</v>
      </c>
      <c r="C56" s="80">
        <v>3.8706169813415943</v>
      </c>
      <c r="D56" s="81">
        <v>2</v>
      </c>
      <c r="E56" s="81">
        <v>6</v>
      </c>
      <c r="F56" s="82">
        <v>8.3248525268783541E-2</v>
      </c>
      <c r="G56" s="2"/>
      <c r="H56" s="2"/>
      <c r="I56" s="2"/>
      <c r="J56" s="2"/>
      <c r="O56" s="454" t="s">
        <v>55</v>
      </c>
      <c r="P56" s="50" t="s">
        <v>63</v>
      </c>
      <c r="Q56" s="80">
        <v>2.0796095891547149E-2</v>
      </c>
      <c r="R56" s="81">
        <v>2</v>
      </c>
      <c r="S56" s="81">
        <v>6</v>
      </c>
      <c r="T56" s="82">
        <v>0.9794889257607623</v>
      </c>
      <c r="U56" s="2"/>
      <c r="V56" s="2"/>
      <c r="W56" s="2"/>
      <c r="X56" s="2"/>
    </row>
    <row r="57" spans="1:24" ht="12" customHeight="1" x14ac:dyDescent="0.15">
      <c r="A57" s="455"/>
      <c r="B57" s="50" t="s">
        <v>64</v>
      </c>
      <c r="C57" s="80">
        <v>0.34571594460342536</v>
      </c>
      <c r="D57" s="81">
        <v>2</v>
      </c>
      <c r="E57" s="81">
        <v>6</v>
      </c>
      <c r="F57" s="82">
        <v>0.72093575663152887</v>
      </c>
      <c r="G57" s="2"/>
      <c r="H57" s="2"/>
      <c r="I57" s="2"/>
      <c r="J57" s="2"/>
      <c r="O57" s="455"/>
      <c r="P57" s="50" t="s">
        <v>64</v>
      </c>
      <c r="Q57" s="80">
        <v>1.8335449002555234E-2</v>
      </c>
      <c r="R57" s="81">
        <v>2</v>
      </c>
      <c r="S57" s="81">
        <v>6</v>
      </c>
      <c r="T57" s="82">
        <v>0.98188641451723258</v>
      </c>
      <c r="U57" s="2"/>
      <c r="V57" s="2"/>
      <c r="W57" s="2"/>
      <c r="X57" s="2"/>
    </row>
    <row r="58" spans="1:24" ht="12" customHeight="1" x14ac:dyDescent="0.15">
      <c r="A58" s="455"/>
      <c r="B58" s="50" t="s">
        <v>65</v>
      </c>
      <c r="C58" s="80">
        <v>0.34571594460342536</v>
      </c>
      <c r="D58" s="81">
        <v>2</v>
      </c>
      <c r="E58" s="83">
        <v>2.6871407695328187</v>
      </c>
      <c r="F58" s="82">
        <v>0.73517636810159215</v>
      </c>
      <c r="G58" s="2"/>
      <c r="H58" s="2"/>
      <c r="I58" s="2"/>
      <c r="J58" s="2"/>
      <c r="O58" s="455"/>
      <c r="P58" s="50" t="s">
        <v>65</v>
      </c>
      <c r="Q58" s="80">
        <v>1.8335449002555234E-2</v>
      </c>
      <c r="R58" s="81">
        <v>2</v>
      </c>
      <c r="S58" s="83">
        <v>4.7177119832481411</v>
      </c>
      <c r="T58" s="82">
        <v>0.98190123093947201</v>
      </c>
      <c r="U58" s="2"/>
      <c r="V58" s="2"/>
      <c r="W58" s="2"/>
      <c r="X58" s="2"/>
    </row>
    <row r="59" spans="1:24" ht="12" customHeight="1" x14ac:dyDescent="0.15">
      <c r="A59" s="454"/>
      <c r="B59" s="56" t="s">
        <v>66</v>
      </c>
      <c r="C59" s="84">
        <v>3.2690189791392168</v>
      </c>
      <c r="D59" s="85">
        <v>2</v>
      </c>
      <c r="E59" s="85">
        <v>6</v>
      </c>
      <c r="F59" s="86">
        <v>0.10958850698593044</v>
      </c>
      <c r="G59" s="2"/>
      <c r="H59" s="2"/>
      <c r="I59" s="2"/>
      <c r="J59" s="2"/>
      <c r="O59" s="454"/>
      <c r="P59" s="56" t="s">
        <v>66</v>
      </c>
      <c r="Q59" s="84">
        <v>1.5025022391934234E-2</v>
      </c>
      <c r="R59" s="85">
        <v>2</v>
      </c>
      <c r="S59" s="85">
        <v>6</v>
      </c>
      <c r="T59" s="86">
        <v>0.98512423157925633</v>
      </c>
      <c r="U59" s="2"/>
      <c r="V59" s="2"/>
      <c r="W59" s="2"/>
      <c r="X59" s="2"/>
    </row>
    <row r="60" spans="1:24" ht="12" customHeight="1" x14ac:dyDescent="0.15">
      <c r="A60" s="454" t="s">
        <v>56</v>
      </c>
      <c r="B60" s="50" t="s">
        <v>63</v>
      </c>
      <c r="C60" s="80">
        <v>7.0814175737400724</v>
      </c>
      <c r="D60" s="81">
        <v>2</v>
      </c>
      <c r="E60" s="81">
        <v>6</v>
      </c>
      <c r="F60" s="82">
        <v>2.6351112383100148E-2</v>
      </c>
      <c r="G60" s="2"/>
      <c r="H60" s="2"/>
      <c r="I60" s="2"/>
      <c r="J60" s="2"/>
      <c r="O60" s="454" t="s">
        <v>56</v>
      </c>
      <c r="P60" s="50" t="s">
        <v>63</v>
      </c>
      <c r="Q60" s="80">
        <v>1.2227102423015592</v>
      </c>
      <c r="R60" s="81">
        <v>2</v>
      </c>
      <c r="S60" s="81">
        <v>6</v>
      </c>
      <c r="T60" s="82">
        <v>0.35858318405304634</v>
      </c>
      <c r="U60" s="2"/>
      <c r="V60" s="2"/>
      <c r="W60" s="2"/>
      <c r="X60" s="2"/>
    </row>
    <row r="61" spans="1:24" ht="12" customHeight="1" x14ac:dyDescent="0.15">
      <c r="A61" s="455"/>
      <c r="B61" s="50" t="s">
        <v>64</v>
      </c>
      <c r="C61" s="80">
        <v>1.8457659609390848</v>
      </c>
      <c r="D61" s="81">
        <v>2</v>
      </c>
      <c r="E61" s="81">
        <v>6</v>
      </c>
      <c r="F61" s="82">
        <v>0.23728837348265247</v>
      </c>
      <c r="G61" s="2"/>
      <c r="H61" s="2"/>
      <c r="I61" s="2"/>
      <c r="J61" s="2"/>
      <c r="O61" s="455"/>
      <c r="P61" s="50" t="s">
        <v>64</v>
      </c>
      <c r="Q61" s="80">
        <v>1.0635663535696658</v>
      </c>
      <c r="R61" s="81">
        <v>2</v>
      </c>
      <c r="S61" s="81">
        <v>6</v>
      </c>
      <c r="T61" s="82">
        <v>0.40238492053041069</v>
      </c>
      <c r="U61" s="2"/>
      <c r="V61" s="2"/>
      <c r="W61" s="2"/>
      <c r="X61" s="2"/>
    </row>
    <row r="62" spans="1:24" ht="12" customHeight="1" x14ac:dyDescent="0.15">
      <c r="A62" s="455"/>
      <c r="B62" s="50" t="s">
        <v>65</v>
      </c>
      <c r="C62" s="80">
        <v>1.8457659609390848</v>
      </c>
      <c r="D62" s="81">
        <v>2</v>
      </c>
      <c r="E62" s="83">
        <v>2.1722501192530155</v>
      </c>
      <c r="F62" s="82">
        <v>0.34008621556624485</v>
      </c>
      <c r="G62" s="2"/>
      <c r="H62" s="2"/>
      <c r="I62" s="2"/>
      <c r="J62" s="2"/>
      <c r="O62" s="455"/>
      <c r="P62" s="50" t="s">
        <v>65</v>
      </c>
      <c r="Q62" s="80">
        <v>1.0635663535696658</v>
      </c>
      <c r="R62" s="81">
        <v>2</v>
      </c>
      <c r="S62" s="83">
        <v>4.1383404719189185</v>
      </c>
      <c r="T62" s="82">
        <v>0.42392127595280171</v>
      </c>
      <c r="U62" s="2"/>
      <c r="V62" s="2"/>
      <c r="W62" s="2"/>
      <c r="X62" s="2"/>
    </row>
    <row r="63" spans="1:24" ht="12" customHeight="1" x14ac:dyDescent="0.15">
      <c r="A63" s="454"/>
      <c r="B63" s="56" t="s">
        <v>66</v>
      </c>
      <c r="C63" s="84">
        <v>6.5109529260172359</v>
      </c>
      <c r="D63" s="85">
        <v>2</v>
      </c>
      <c r="E63" s="85">
        <v>6</v>
      </c>
      <c r="F63" s="86">
        <v>3.1382798451747684E-2</v>
      </c>
      <c r="G63" s="2"/>
      <c r="H63" s="2"/>
      <c r="I63" s="2"/>
      <c r="J63" s="2"/>
      <c r="O63" s="454"/>
      <c r="P63" s="56" t="s">
        <v>66</v>
      </c>
      <c r="Q63" s="84">
        <v>1.2154493956516363</v>
      </c>
      <c r="R63" s="85">
        <v>2</v>
      </c>
      <c r="S63" s="85">
        <v>6</v>
      </c>
      <c r="T63" s="86">
        <v>0.36043928840267853</v>
      </c>
      <c r="U63" s="2"/>
      <c r="V63" s="2"/>
      <c r="W63" s="2"/>
      <c r="X63" s="2"/>
    </row>
    <row r="64" spans="1:24" ht="12" customHeight="1" x14ac:dyDescent="0.15">
      <c r="A64" s="454" t="s">
        <v>57</v>
      </c>
      <c r="B64" s="50" t="s">
        <v>63</v>
      </c>
      <c r="C64" s="80">
        <v>3.9025886792793076</v>
      </c>
      <c r="D64" s="81">
        <v>2</v>
      </c>
      <c r="E64" s="81">
        <v>6</v>
      </c>
      <c r="F64" s="82">
        <v>8.2097093060028631E-2</v>
      </c>
      <c r="G64" s="2"/>
      <c r="H64" s="2"/>
      <c r="I64" s="2"/>
      <c r="J64" s="2"/>
      <c r="O64" s="454" t="s">
        <v>57</v>
      </c>
      <c r="P64" s="50" t="s">
        <v>63</v>
      </c>
      <c r="Q64" s="80">
        <v>3.1886373882961516</v>
      </c>
      <c r="R64" s="81">
        <v>2</v>
      </c>
      <c r="S64" s="81">
        <v>6</v>
      </c>
      <c r="T64" s="82">
        <v>0.1139144070440785</v>
      </c>
      <c r="U64" s="2"/>
      <c r="V64" s="2"/>
      <c r="W64" s="2"/>
      <c r="X64" s="2"/>
    </row>
    <row r="65" spans="1:24" ht="12" customHeight="1" x14ac:dyDescent="0.15">
      <c r="A65" s="455"/>
      <c r="B65" s="50" t="s">
        <v>64</v>
      </c>
      <c r="C65" s="80">
        <v>0.38367859864979648</v>
      </c>
      <c r="D65" s="81">
        <v>2</v>
      </c>
      <c r="E65" s="81">
        <v>6</v>
      </c>
      <c r="F65" s="82">
        <v>0.69694170034045755</v>
      </c>
      <c r="G65" s="2"/>
      <c r="H65" s="2"/>
      <c r="I65" s="2"/>
      <c r="J65" s="2"/>
      <c r="O65" s="455"/>
      <c r="P65" s="50" t="s">
        <v>64</v>
      </c>
      <c r="Q65" s="80">
        <v>0.97637125759524857</v>
      </c>
      <c r="R65" s="81">
        <v>2</v>
      </c>
      <c r="S65" s="81">
        <v>6</v>
      </c>
      <c r="T65" s="82">
        <v>0.42944048672652702</v>
      </c>
      <c r="U65" s="2"/>
      <c r="V65" s="2"/>
      <c r="W65" s="2"/>
      <c r="X65" s="2"/>
    </row>
    <row r="66" spans="1:24" ht="12" customHeight="1" x14ac:dyDescent="0.15">
      <c r="A66" s="455"/>
      <c r="B66" s="50" t="s">
        <v>65</v>
      </c>
      <c r="C66" s="80">
        <v>0.38367859864979648</v>
      </c>
      <c r="D66" s="81">
        <v>2</v>
      </c>
      <c r="E66" s="83">
        <v>3.9106158284956174</v>
      </c>
      <c r="F66" s="82">
        <v>0.70445375212585859</v>
      </c>
      <c r="G66" s="2"/>
      <c r="H66" s="2"/>
      <c r="I66" s="2"/>
      <c r="J66" s="2"/>
      <c r="O66" s="455"/>
      <c r="P66" s="50" t="s">
        <v>65</v>
      </c>
      <c r="Q66" s="80">
        <v>0.97637125759524857</v>
      </c>
      <c r="R66" s="81">
        <v>2</v>
      </c>
      <c r="S66" s="83">
        <v>2.922221982856696</v>
      </c>
      <c r="T66" s="82">
        <v>0.47343027019499795</v>
      </c>
      <c r="U66" s="2"/>
      <c r="V66" s="2"/>
      <c r="W66" s="2"/>
      <c r="X66" s="2"/>
    </row>
    <row r="67" spans="1:24" ht="12" customHeight="1" x14ac:dyDescent="0.15">
      <c r="A67" s="459"/>
      <c r="B67" s="68" t="s">
        <v>66</v>
      </c>
      <c r="C67" s="87">
        <v>3.2755130911383512</v>
      </c>
      <c r="D67" s="88">
        <v>2</v>
      </c>
      <c r="E67" s="88">
        <v>6</v>
      </c>
      <c r="F67" s="89">
        <v>0.109248641315285</v>
      </c>
      <c r="G67" s="2"/>
      <c r="H67" s="2"/>
      <c r="I67" s="2"/>
      <c r="J67" s="2"/>
      <c r="O67" s="459"/>
      <c r="P67" s="68" t="s">
        <v>66</v>
      </c>
      <c r="Q67" s="87">
        <v>2.9766921481055895</v>
      </c>
      <c r="R67" s="88">
        <v>2</v>
      </c>
      <c r="S67" s="88">
        <v>6</v>
      </c>
      <c r="T67" s="89">
        <v>0.12646813228142326</v>
      </c>
      <c r="U67" s="2"/>
      <c r="V67" s="2"/>
      <c r="W67" s="2"/>
      <c r="X67" s="2"/>
    </row>
    <row r="68" spans="1:24" ht="12" customHeight="1" x14ac:dyDescent="0.15">
      <c r="A68" s="2"/>
      <c r="B68" s="2"/>
      <c r="C68" s="2"/>
      <c r="D68" s="2"/>
      <c r="E68" s="2"/>
      <c r="F68" s="2"/>
      <c r="G68" s="2"/>
      <c r="H68" s="2"/>
      <c r="I68" s="2"/>
      <c r="J68" s="2"/>
      <c r="O68" s="2"/>
      <c r="P68" s="2"/>
      <c r="Q68" s="2"/>
      <c r="R68" s="2"/>
      <c r="S68" s="2"/>
      <c r="T68" s="2"/>
      <c r="U68" s="2"/>
      <c r="V68" s="2"/>
      <c r="W68" s="2"/>
      <c r="X68" s="2"/>
    </row>
    <row r="69" spans="1:24" ht="12" customHeight="1" x14ac:dyDescent="0.15">
      <c r="A69" s="479" t="s">
        <v>67</v>
      </c>
      <c r="B69" s="480"/>
      <c r="C69" s="480"/>
      <c r="D69" s="480"/>
      <c r="E69" s="480"/>
      <c r="F69" s="480"/>
      <c r="G69" s="481"/>
      <c r="H69" s="2"/>
      <c r="I69" s="2"/>
      <c r="J69" s="2"/>
      <c r="O69" s="479" t="s">
        <v>67</v>
      </c>
      <c r="P69" s="480"/>
      <c r="Q69" s="480"/>
      <c r="R69" s="480"/>
      <c r="S69" s="480"/>
      <c r="T69" s="480"/>
      <c r="U69" s="481"/>
      <c r="V69" s="2"/>
      <c r="W69" s="2"/>
      <c r="X69" s="2"/>
    </row>
    <row r="70" spans="1:24" ht="12" customHeight="1" x14ac:dyDescent="0.15">
      <c r="A70" s="482" t="s">
        <v>42</v>
      </c>
      <c r="B70" s="483"/>
      <c r="C70" s="74" t="s">
        <v>68</v>
      </c>
      <c r="D70" s="75" t="s">
        <v>69</v>
      </c>
      <c r="E70" s="75" t="s">
        <v>70</v>
      </c>
      <c r="F70" s="75" t="s">
        <v>71</v>
      </c>
      <c r="G70" s="76" t="s">
        <v>62</v>
      </c>
      <c r="H70" s="2"/>
      <c r="I70" s="2"/>
      <c r="J70" s="2"/>
      <c r="O70" s="482" t="s">
        <v>42</v>
      </c>
      <c r="P70" s="483"/>
      <c r="Q70" s="74" t="s">
        <v>68</v>
      </c>
      <c r="R70" s="75" t="s">
        <v>69</v>
      </c>
      <c r="S70" s="75" t="s">
        <v>70</v>
      </c>
      <c r="T70" s="75" t="s">
        <v>71</v>
      </c>
      <c r="U70" s="76" t="s">
        <v>62</v>
      </c>
      <c r="V70" s="2"/>
      <c r="W70" s="2"/>
      <c r="X70" s="2"/>
    </row>
    <row r="71" spans="1:24" ht="12" customHeight="1" x14ac:dyDescent="0.15">
      <c r="A71" s="484" t="s">
        <v>52</v>
      </c>
      <c r="B71" s="44" t="s">
        <v>72</v>
      </c>
      <c r="C71" s="77">
        <v>6.0213145720890551E-2</v>
      </c>
      <c r="D71" s="78">
        <v>2</v>
      </c>
      <c r="E71" s="90">
        <v>3.0106572860445276E-2</v>
      </c>
      <c r="F71" s="90">
        <v>2.0945425414503052E-3</v>
      </c>
      <c r="G71" s="91">
        <v>0.99790837879775451</v>
      </c>
      <c r="H71" s="2"/>
      <c r="I71" s="2"/>
      <c r="J71" s="2"/>
      <c r="O71" s="484" t="s">
        <v>52</v>
      </c>
      <c r="P71" s="44" t="s">
        <v>72</v>
      </c>
      <c r="Q71" s="77">
        <v>3.9936251790460869E-2</v>
      </c>
      <c r="R71" s="78">
        <v>2</v>
      </c>
      <c r="S71" s="90">
        <v>1.9968125895230435E-2</v>
      </c>
      <c r="T71" s="90">
        <v>1.0726651125139018E-3</v>
      </c>
      <c r="U71" s="92">
        <v>0.99892810150424194</v>
      </c>
      <c r="V71" s="2"/>
      <c r="W71" s="2"/>
      <c r="X71" s="2"/>
    </row>
    <row r="72" spans="1:24" ht="12" customHeight="1" x14ac:dyDescent="0.15">
      <c r="A72" s="467"/>
      <c r="B72" s="50" t="s">
        <v>73</v>
      </c>
      <c r="C72" s="80">
        <v>86.242906786506765</v>
      </c>
      <c r="D72" s="81">
        <v>6</v>
      </c>
      <c r="E72" s="83">
        <v>14.373817797751128</v>
      </c>
      <c r="F72" s="93"/>
      <c r="G72" s="94"/>
      <c r="H72" s="2"/>
      <c r="I72" s="2"/>
      <c r="J72" s="2"/>
      <c r="O72" s="467"/>
      <c r="P72" s="50" t="s">
        <v>73</v>
      </c>
      <c r="Q72" s="80">
        <v>111.69260002369089</v>
      </c>
      <c r="R72" s="81">
        <v>6</v>
      </c>
      <c r="S72" s="83">
        <v>18.615433337281814</v>
      </c>
      <c r="T72" s="93"/>
      <c r="U72" s="95"/>
      <c r="V72" s="2"/>
      <c r="W72" s="2"/>
      <c r="X72" s="2"/>
    </row>
    <row r="73" spans="1:24" ht="12" customHeight="1" x14ac:dyDescent="0.15">
      <c r="A73" s="466"/>
      <c r="B73" s="56" t="s">
        <v>53</v>
      </c>
      <c r="C73" s="84">
        <v>86.303119932227659</v>
      </c>
      <c r="D73" s="85">
        <v>8</v>
      </c>
      <c r="E73" s="96"/>
      <c r="F73" s="96"/>
      <c r="G73" s="97"/>
      <c r="H73" s="2"/>
      <c r="I73" s="2"/>
      <c r="J73" s="2"/>
      <c r="O73" s="466"/>
      <c r="P73" s="56" t="s">
        <v>53</v>
      </c>
      <c r="Q73" s="84">
        <v>111.73253627548135</v>
      </c>
      <c r="R73" s="85">
        <v>8</v>
      </c>
      <c r="S73" s="96"/>
      <c r="T73" s="96"/>
      <c r="U73" s="98"/>
      <c r="V73" s="2"/>
      <c r="W73" s="2"/>
      <c r="X73" s="2"/>
    </row>
    <row r="74" spans="1:24" ht="12" customHeight="1" x14ac:dyDescent="0.15">
      <c r="A74" s="466" t="s">
        <v>54</v>
      </c>
      <c r="B74" s="50" t="s">
        <v>72</v>
      </c>
      <c r="C74" s="80">
        <v>2847.6968522667012</v>
      </c>
      <c r="D74" s="81">
        <v>2</v>
      </c>
      <c r="E74" s="83">
        <v>1423.8484261333506</v>
      </c>
      <c r="F74" s="83">
        <v>92.045154386224652</v>
      </c>
      <c r="G74" s="99">
        <v>3.1446609143345347E-5</v>
      </c>
      <c r="H74" s="2"/>
      <c r="I74" s="2"/>
      <c r="J74" s="2"/>
      <c r="O74" s="466" t="s">
        <v>92</v>
      </c>
      <c r="P74" s="50" t="s">
        <v>72</v>
      </c>
      <c r="Q74" s="80">
        <v>3927.4249265975013</v>
      </c>
      <c r="R74" s="81">
        <v>2</v>
      </c>
      <c r="S74" s="83">
        <v>1963.7124632987507</v>
      </c>
      <c r="T74" s="83">
        <v>53.050891170072347</v>
      </c>
      <c r="U74" s="99">
        <v>1.5332613853671703E-4</v>
      </c>
      <c r="V74" s="2"/>
      <c r="W74" s="2"/>
      <c r="X74" s="2"/>
    </row>
    <row r="75" spans="1:24" ht="12" customHeight="1" x14ac:dyDescent="0.15">
      <c r="A75" s="467"/>
      <c r="B75" s="50" t="s">
        <v>73</v>
      </c>
      <c r="C75" s="80">
        <v>92.814125998996104</v>
      </c>
      <c r="D75" s="81">
        <v>6</v>
      </c>
      <c r="E75" s="83">
        <v>15.469020999832685</v>
      </c>
      <c r="F75" s="93"/>
      <c r="G75" s="95"/>
      <c r="H75" s="2"/>
      <c r="I75" s="2"/>
      <c r="J75" s="2"/>
      <c r="O75" s="467"/>
      <c r="P75" s="50" t="s">
        <v>73</v>
      </c>
      <c r="Q75" s="80">
        <v>222.09381444734808</v>
      </c>
      <c r="R75" s="81">
        <v>6</v>
      </c>
      <c r="S75" s="83">
        <v>37.015635741224678</v>
      </c>
      <c r="T75" s="93"/>
      <c r="U75" s="95"/>
      <c r="V75" s="2"/>
      <c r="W75" s="2"/>
      <c r="X75" s="2"/>
    </row>
    <row r="76" spans="1:24" ht="12" customHeight="1" x14ac:dyDescent="0.15">
      <c r="A76" s="466"/>
      <c r="B76" s="56" t="s">
        <v>53</v>
      </c>
      <c r="C76" s="84">
        <v>2940.5109782656973</v>
      </c>
      <c r="D76" s="85">
        <v>8</v>
      </c>
      <c r="E76" s="96"/>
      <c r="F76" s="96"/>
      <c r="G76" s="98"/>
      <c r="H76" s="2"/>
      <c r="I76" s="2"/>
      <c r="J76" s="2"/>
      <c r="O76" s="466"/>
      <c r="P76" s="56" t="s">
        <v>53</v>
      </c>
      <c r="Q76" s="84">
        <v>4149.5187410448498</v>
      </c>
      <c r="R76" s="85">
        <v>8</v>
      </c>
      <c r="S76" s="96"/>
      <c r="T76" s="96"/>
      <c r="U76" s="98"/>
      <c r="V76" s="2"/>
      <c r="W76" s="2"/>
      <c r="X76" s="2"/>
    </row>
    <row r="77" spans="1:24" ht="12" customHeight="1" x14ac:dyDescent="0.15">
      <c r="A77" s="466" t="s">
        <v>55</v>
      </c>
      <c r="B77" s="50" t="s">
        <v>72</v>
      </c>
      <c r="C77" s="80">
        <v>2427.1197808482111</v>
      </c>
      <c r="D77" s="81">
        <v>2</v>
      </c>
      <c r="E77" s="83">
        <v>1213.5598904241056</v>
      </c>
      <c r="F77" s="83">
        <v>246.98000779134222</v>
      </c>
      <c r="G77" s="99">
        <v>1.7284146247510791E-6</v>
      </c>
      <c r="H77" s="2"/>
      <c r="I77" s="2"/>
      <c r="J77" s="2"/>
      <c r="O77" s="466" t="s">
        <v>93</v>
      </c>
      <c r="P77" s="50" t="s">
        <v>72</v>
      </c>
      <c r="Q77" s="80">
        <v>1651.6445237426799</v>
      </c>
      <c r="R77" s="81">
        <v>2</v>
      </c>
      <c r="S77" s="83">
        <v>825.82226187133995</v>
      </c>
      <c r="T77" s="83">
        <v>92.124377922988785</v>
      </c>
      <c r="U77" s="99">
        <v>3.1368104431154888E-5</v>
      </c>
      <c r="V77" s="2"/>
      <c r="W77" s="2"/>
      <c r="X77" s="2"/>
    </row>
    <row r="78" spans="1:24" ht="12" customHeight="1" x14ac:dyDescent="0.15">
      <c r="A78" s="467"/>
      <c r="B78" s="50" t="s">
        <v>73</v>
      </c>
      <c r="C78" s="80">
        <v>29.481573863647267</v>
      </c>
      <c r="D78" s="81">
        <v>6</v>
      </c>
      <c r="E78" s="83">
        <v>4.9135956439412114</v>
      </c>
      <c r="F78" s="93"/>
      <c r="G78" s="95"/>
      <c r="H78" s="2"/>
      <c r="I78" s="2"/>
      <c r="J78" s="2"/>
      <c r="O78" s="467"/>
      <c r="P78" s="50" t="s">
        <v>73</v>
      </c>
      <c r="Q78" s="80">
        <v>53.785259482241585</v>
      </c>
      <c r="R78" s="81">
        <v>6</v>
      </c>
      <c r="S78" s="83">
        <v>8.9642099137069309</v>
      </c>
      <c r="T78" s="93"/>
      <c r="U78" s="95"/>
      <c r="V78" s="2"/>
      <c r="W78" s="2"/>
      <c r="X78" s="2"/>
    </row>
    <row r="79" spans="1:24" ht="12" customHeight="1" x14ac:dyDescent="0.15">
      <c r="A79" s="466"/>
      <c r="B79" s="56" t="s">
        <v>53</v>
      </c>
      <c r="C79" s="84">
        <v>2456.6013547118582</v>
      </c>
      <c r="D79" s="85">
        <v>8</v>
      </c>
      <c r="E79" s="96"/>
      <c r="F79" s="96"/>
      <c r="G79" s="98"/>
      <c r="H79" s="2"/>
      <c r="I79" s="2"/>
      <c r="J79" s="2"/>
      <c r="O79" s="466"/>
      <c r="P79" s="56" t="s">
        <v>53</v>
      </c>
      <c r="Q79" s="84">
        <v>1705.4297832249215</v>
      </c>
      <c r="R79" s="85">
        <v>8</v>
      </c>
      <c r="S79" s="96"/>
      <c r="T79" s="96"/>
      <c r="U79" s="98"/>
      <c r="V79" s="2"/>
      <c r="W79" s="2"/>
      <c r="X79" s="2"/>
    </row>
    <row r="80" spans="1:24" ht="12" customHeight="1" x14ac:dyDescent="0.15">
      <c r="A80" s="466" t="s">
        <v>56</v>
      </c>
      <c r="B80" s="50" t="s">
        <v>72</v>
      </c>
      <c r="C80" s="80">
        <v>2108.375299212476</v>
      </c>
      <c r="D80" s="81">
        <v>2</v>
      </c>
      <c r="E80" s="83">
        <v>1054.187649606238</v>
      </c>
      <c r="F80" s="83">
        <v>266.42511713747018</v>
      </c>
      <c r="G80" s="99">
        <v>1.380541680446367E-6</v>
      </c>
      <c r="H80" s="2"/>
      <c r="I80" s="2"/>
      <c r="J80" s="2"/>
      <c r="O80" s="466" t="s">
        <v>94</v>
      </c>
      <c r="P80" s="50" t="s">
        <v>72</v>
      </c>
      <c r="Q80" s="80">
        <v>1238.9905449544885</v>
      </c>
      <c r="R80" s="81">
        <v>2</v>
      </c>
      <c r="S80" s="83">
        <v>619.49527247724427</v>
      </c>
      <c r="T80" s="83">
        <v>97.590149269251825</v>
      </c>
      <c r="U80" s="99">
        <v>2.6527566158492153E-5</v>
      </c>
      <c r="V80" s="2"/>
      <c r="W80" s="2"/>
      <c r="X80" s="2"/>
    </row>
    <row r="81" spans="1:24" ht="12" customHeight="1" x14ac:dyDescent="0.15">
      <c r="A81" s="467"/>
      <c r="B81" s="50" t="s">
        <v>73</v>
      </c>
      <c r="C81" s="80">
        <v>23.740726721248979</v>
      </c>
      <c r="D81" s="81">
        <v>6</v>
      </c>
      <c r="E81" s="83">
        <v>3.95678778687483</v>
      </c>
      <c r="F81" s="93"/>
      <c r="G81" s="95"/>
      <c r="H81" s="2"/>
      <c r="I81" s="2"/>
      <c r="J81" s="2"/>
      <c r="O81" s="467"/>
      <c r="P81" s="50" t="s">
        <v>73</v>
      </c>
      <c r="Q81" s="80">
        <v>38.08756993093963</v>
      </c>
      <c r="R81" s="81">
        <v>6</v>
      </c>
      <c r="S81" s="83">
        <v>6.3479283218232716</v>
      </c>
      <c r="T81" s="93"/>
      <c r="U81" s="95"/>
      <c r="V81" s="2"/>
      <c r="W81" s="2"/>
      <c r="X81" s="2"/>
    </row>
    <row r="82" spans="1:24" ht="12" customHeight="1" x14ac:dyDescent="0.15">
      <c r="A82" s="466"/>
      <c r="B82" s="56" t="s">
        <v>53</v>
      </c>
      <c r="C82" s="84">
        <v>2132.1160259337248</v>
      </c>
      <c r="D82" s="85">
        <v>8</v>
      </c>
      <c r="E82" s="96"/>
      <c r="F82" s="96"/>
      <c r="G82" s="98"/>
      <c r="H82" s="2"/>
      <c r="I82" s="2"/>
      <c r="J82" s="2"/>
      <c r="O82" s="466"/>
      <c r="P82" s="56" t="s">
        <v>53</v>
      </c>
      <c r="Q82" s="84">
        <v>1277.0781148854282</v>
      </c>
      <c r="R82" s="85">
        <v>8</v>
      </c>
      <c r="S82" s="96"/>
      <c r="T82" s="96"/>
      <c r="U82" s="98"/>
      <c r="V82" s="2"/>
      <c r="W82" s="2"/>
      <c r="X82" s="2"/>
    </row>
    <row r="83" spans="1:24" ht="12" customHeight="1" x14ac:dyDescent="0.15">
      <c r="A83" s="466" t="s">
        <v>57</v>
      </c>
      <c r="B83" s="50" t="s">
        <v>72</v>
      </c>
      <c r="C83" s="80">
        <v>702.71303811549774</v>
      </c>
      <c r="D83" s="81">
        <v>2</v>
      </c>
      <c r="E83" s="83">
        <v>351.35651905774887</v>
      </c>
      <c r="F83" s="83">
        <v>49.745893509652589</v>
      </c>
      <c r="G83" s="99">
        <v>1.8399151832114319E-4</v>
      </c>
      <c r="H83" s="2"/>
      <c r="I83" s="2"/>
      <c r="J83" s="2"/>
      <c r="O83" s="466" t="s">
        <v>95</v>
      </c>
      <c r="P83" s="50" t="s">
        <v>72</v>
      </c>
      <c r="Q83" s="80">
        <v>1151.5649062556865</v>
      </c>
      <c r="R83" s="81">
        <v>2</v>
      </c>
      <c r="S83" s="83">
        <v>575.78245312784327</v>
      </c>
      <c r="T83" s="83">
        <v>36.521246882982076</v>
      </c>
      <c r="U83" s="99">
        <v>4.3739302200868736E-4</v>
      </c>
      <c r="V83" s="2"/>
      <c r="W83" s="2"/>
      <c r="X83" s="2"/>
    </row>
    <row r="84" spans="1:24" ht="12" customHeight="1" x14ac:dyDescent="0.15">
      <c r="A84" s="467"/>
      <c r="B84" s="50" t="s">
        <v>73</v>
      </c>
      <c r="C84" s="80">
        <v>42.378153564322538</v>
      </c>
      <c r="D84" s="81">
        <v>6</v>
      </c>
      <c r="E84" s="83">
        <v>7.0630255940537561</v>
      </c>
      <c r="F84" s="93"/>
      <c r="G84" s="94"/>
      <c r="H84" s="2"/>
      <c r="I84" s="2"/>
      <c r="J84" s="2"/>
      <c r="O84" s="467"/>
      <c r="P84" s="50" t="s">
        <v>73</v>
      </c>
      <c r="Q84" s="80">
        <v>94.594106543959612</v>
      </c>
      <c r="R84" s="81">
        <v>6</v>
      </c>
      <c r="S84" s="83">
        <v>15.765684423993269</v>
      </c>
      <c r="T84" s="93"/>
      <c r="U84" s="95"/>
      <c r="V84" s="2"/>
      <c r="W84" s="2"/>
      <c r="X84" s="2"/>
    </row>
    <row r="85" spans="1:24" ht="12" customHeight="1" x14ac:dyDescent="0.15">
      <c r="A85" s="468"/>
      <c r="B85" s="68" t="s">
        <v>53</v>
      </c>
      <c r="C85" s="87">
        <v>745.09119167982033</v>
      </c>
      <c r="D85" s="88">
        <v>8</v>
      </c>
      <c r="E85" s="100"/>
      <c r="F85" s="100"/>
      <c r="G85" s="101"/>
      <c r="H85" s="2"/>
      <c r="I85" s="2"/>
      <c r="J85" s="2"/>
      <c r="O85" s="468"/>
      <c r="P85" s="68" t="s">
        <v>53</v>
      </c>
      <c r="Q85" s="87">
        <v>1246.1590127996462</v>
      </c>
      <c r="R85" s="88">
        <v>8</v>
      </c>
      <c r="S85" s="100"/>
      <c r="T85" s="100"/>
      <c r="U85" s="101"/>
      <c r="V85" s="2"/>
      <c r="W85" s="2"/>
      <c r="X85" s="2"/>
    </row>
    <row r="86" spans="1:24" ht="12" customHeight="1" x14ac:dyDescent="0.15">
      <c r="A86" s="2"/>
      <c r="B86" s="2"/>
      <c r="C86" s="4"/>
      <c r="D86" s="4"/>
      <c r="E86" s="4"/>
      <c r="F86" s="4"/>
      <c r="G86" s="4"/>
      <c r="H86" s="2"/>
      <c r="I86" s="2"/>
      <c r="J86" s="2"/>
      <c r="O86" s="2"/>
      <c r="P86" s="2"/>
      <c r="Q86" s="4"/>
      <c r="R86" s="4"/>
      <c r="S86" s="4"/>
      <c r="T86" s="4"/>
      <c r="U86" s="4"/>
      <c r="V86" s="2"/>
      <c r="W86" s="2"/>
      <c r="X86" s="2"/>
    </row>
    <row r="87" spans="1:24" ht="12" customHeight="1" x14ac:dyDescent="0.15">
      <c r="A87" s="102" t="s">
        <v>74</v>
      </c>
      <c r="I87" s="2"/>
      <c r="J87" s="2"/>
      <c r="O87" s="102" t="s">
        <v>74</v>
      </c>
      <c r="W87" s="2"/>
      <c r="X87" s="2"/>
    </row>
    <row r="88" spans="1:24" ht="12" customHeight="1" x14ac:dyDescent="0.15">
      <c r="I88" s="2"/>
      <c r="J88" s="2"/>
      <c r="W88" s="2"/>
      <c r="X88" s="2"/>
    </row>
    <row r="89" spans="1:24" ht="12" customHeight="1" x14ac:dyDescent="0.15">
      <c r="A89" s="469" t="s">
        <v>75</v>
      </c>
      <c r="B89" s="470"/>
      <c r="C89" s="470"/>
      <c r="D89" s="470"/>
      <c r="E89" s="470"/>
      <c r="F89" s="470"/>
      <c r="G89" s="470"/>
      <c r="H89" s="471"/>
      <c r="I89" s="2"/>
      <c r="J89" s="2"/>
      <c r="O89" s="469" t="s">
        <v>75</v>
      </c>
      <c r="P89" s="470"/>
      <c r="Q89" s="470"/>
      <c r="R89" s="470"/>
      <c r="S89" s="470"/>
      <c r="T89" s="470"/>
      <c r="U89" s="470"/>
      <c r="V89" s="471"/>
      <c r="W89" s="2"/>
      <c r="X89" s="2"/>
    </row>
    <row r="90" spans="1:24" ht="12" customHeight="1" x14ac:dyDescent="0.15">
      <c r="A90" s="103" t="s">
        <v>76</v>
      </c>
      <c r="I90" s="2"/>
      <c r="J90" s="2"/>
      <c r="O90" s="103" t="s">
        <v>76</v>
      </c>
      <c r="W90" s="2"/>
      <c r="X90" s="2"/>
    </row>
    <row r="91" spans="1:24" ht="12" customHeight="1" x14ac:dyDescent="0.15">
      <c r="A91" s="472" t="s">
        <v>77</v>
      </c>
      <c r="B91" s="472" t="s">
        <v>78</v>
      </c>
      <c r="C91" s="475" t="s">
        <v>79</v>
      </c>
      <c r="D91" s="477" t="s">
        <v>80</v>
      </c>
      <c r="E91" s="461" t="s">
        <v>46</v>
      </c>
      <c r="F91" s="461" t="s">
        <v>62</v>
      </c>
      <c r="G91" s="461" t="s">
        <v>81</v>
      </c>
      <c r="H91" s="463"/>
      <c r="I91" s="2"/>
      <c r="J91" s="2"/>
      <c r="O91" s="472" t="s">
        <v>77</v>
      </c>
      <c r="P91" s="472" t="s">
        <v>78</v>
      </c>
      <c r="Q91" s="475" t="s">
        <v>79</v>
      </c>
      <c r="R91" s="477" t="s">
        <v>80</v>
      </c>
      <c r="S91" s="461" t="s">
        <v>46</v>
      </c>
      <c r="T91" s="461" t="s">
        <v>62</v>
      </c>
      <c r="U91" s="461" t="s">
        <v>81</v>
      </c>
      <c r="V91" s="463"/>
      <c r="W91" s="2"/>
      <c r="X91" s="2"/>
    </row>
    <row r="92" spans="1:24" ht="12" customHeight="1" x14ac:dyDescent="0.15">
      <c r="A92" s="473"/>
      <c r="B92" s="474"/>
      <c r="C92" s="476"/>
      <c r="D92" s="478"/>
      <c r="E92" s="462"/>
      <c r="F92" s="462"/>
      <c r="G92" s="43" t="s">
        <v>50</v>
      </c>
      <c r="H92" s="104" t="s">
        <v>51</v>
      </c>
      <c r="I92" s="2"/>
      <c r="J92" s="2"/>
      <c r="O92" s="473"/>
      <c r="P92" s="474"/>
      <c r="Q92" s="476"/>
      <c r="R92" s="478"/>
      <c r="S92" s="462"/>
      <c r="T92" s="462"/>
      <c r="U92" s="43" t="s">
        <v>50</v>
      </c>
      <c r="V92" s="104" t="s">
        <v>51</v>
      </c>
      <c r="W92" s="2"/>
      <c r="X92" s="2"/>
    </row>
    <row r="93" spans="1:24" ht="12" customHeight="1" x14ac:dyDescent="0.15">
      <c r="A93" s="464" t="s">
        <v>52</v>
      </c>
      <c r="B93" s="465" t="s">
        <v>18</v>
      </c>
      <c r="C93" s="105" t="s">
        <v>19</v>
      </c>
      <c r="D93" s="106">
        <v>0.19539618666667025</v>
      </c>
      <c r="E93" s="47">
        <v>3.0955686389580754</v>
      </c>
      <c r="F93" s="107">
        <v>0.99801049623537708</v>
      </c>
      <c r="G93" s="46">
        <v>-9.7328919739761162</v>
      </c>
      <c r="H93" s="108">
        <v>10.123684347309457</v>
      </c>
      <c r="I93" s="2"/>
      <c r="J93" s="2"/>
      <c r="O93" s="464" t="s">
        <v>52</v>
      </c>
      <c r="P93" s="465" t="s">
        <v>18</v>
      </c>
      <c r="Q93" s="105" t="s">
        <v>19</v>
      </c>
      <c r="R93" s="106">
        <v>-0.11783642666667049</v>
      </c>
      <c r="S93" s="47">
        <v>3.5228239938323922</v>
      </c>
      <c r="T93" s="107">
        <v>0.99944077665930176</v>
      </c>
      <c r="U93" s="46">
        <v>-11.416442863565699</v>
      </c>
      <c r="V93" s="108">
        <v>11.180770010232358</v>
      </c>
      <c r="W93" s="2"/>
      <c r="X93" s="2"/>
    </row>
    <row r="94" spans="1:24" ht="12" customHeight="1" x14ac:dyDescent="0.15">
      <c r="A94" s="455"/>
      <c r="B94" s="456"/>
      <c r="C94" s="109" t="s">
        <v>20</v>
      </c>
      <c r="D94" s="110">
        <v>0.13606240666666736</v>
      </c>
      <c r="E94" s="59">
        <v>3.0955686389580754</v>
      </c>
      <c r="F94" s="111">
        <v>0.99903464776410389</v>
      </c>
      <c r="G94" s="58">
        <v>-9.7922257539761191</v>
      </c>
      <c r="H94" s="67">
        <v>10.064350567309454</v>
      </c>
      <c r="I94" s="2"/>
      <c r="J94" s="2"/>
      <c r="O94" s="455"/>
      <c r="P94" s="456"/>
      <c r="Q94" s="109" t="s">
        <v>20</v>
      </c>
      <c r="R94" s="110">
        <v>-0.15666307666667478</v>
      </c>
      <c r="S94" s="59">
        <v>3.5228239938323922</v>
      </c>
      <c r="T94" s="111">
        <v>0.99901182199504668</v>
      </c>
      <c r="U94" s="58">
        <v>-11.455269513565703</v>
      </c>
      <c r="V94" s="67">
        <v>11.141943360232354</v>
      </c>
      <c r="W94" s="2"/>
      <c r="X94" s="2"/>
    </row>
    <row r="95" spans="1:24" ht="12" customHeight="1" x14ac:dyDescent="0.15">
      <c r="A95" s="455"/>
      <c r="B95" s="457" t="s">
        <v>19</v>
      </c>
      <c r="C95" s="50" t="s">
        <v>18</v>
      </c>
      <c r="D95" s="112">
        <v>-0.19539618666667025</v>
      </c>
      <c r="E95" s="53">
        <v>3.0955686389580754</v>
      </c>
      <c r="F95" s="113">
        <v>0.99801049623537708</v>
      </c>
      <c r="G95" s="52">
        <v>-10.123684347309457</v>
      </c>
      <c r="H95" s="64">
        <v>9.7328919739761162</v>
      </c>
      <c r="I95" s="2"/>
      <c r="J95" s="2"/>
      <c r="O95" s="455"/>
      <c r="P95" s="457" t="s">
        <v>19</v>
      </c>
      <c r="Q95" s="50" t="s">
        <v>18</v>
      </c>
      <c r="R95" s="112">
        <v>0.11783642666667049</v>
      </c>
      <c r="S95" s="53">
        <v>3.5228239938323922</v>
      </c>
      <c r="T95" s="113">
        <v>0.99944077665930176</v>
      </c>
      <c r="U95" s="52">
        <v>-11.180770010232358</v>
      </c>
      <c r="V95" s="64">
        <v>11.416442863565699</v>
      </c>
      <c r="W95" s="2"/>
      <c r="X95" s="2"/>
    </row>
    <row r="96" spans="1:24" ht="12" customHeight="1" x14ac:dyDescent="0.15">
      <c r="A96" s="455"/>
      <c r="B96" s="457"/>
      <c r="C96" s="114" t="s">
        <v>20</v>
      </c>
      <c r="D96" s="110">
        <v>-5.9333780000002889E-2</v>
      </c>
      <c r="E96" s="59">
        <v>3.0955686389580754</v>
      </c>
      <c r="F96" s="115">
        <v>0.99981632925843544</v>
      </c>
      <c r="G96" s="58">
        <v>-9.9876219406427893</v>
      </c>
      <c r="H96" s="67">
        <v>9.8689543806427835</v>
      </c>
      <c r="I96" s="2"/>
      <c r="J96" s="2"/>
      <c r="O96" s="455"/>
      <c r="P96" s="457"/>
      <c r="Q96" s="114" t="s">
        <v>20</v>
      </c>
      <c r="R96" s="110">
        <v>-3.8826650000004292E-2</v>
      </c>
      <c r="S96" s="59">
        <v>3.5228239938323922</v>
      </c>
      <c r="T96" s="115">
        <v>0.99993926621188367</v>
      </c>
      <c r="U96" s="58">
        <v>-11.337433086899033</v>
      </c>
      <c r="V96" s="67">
        <v>11.259779786899024</v>
      </c>
      <c r="W96" s="2"/>
      <c r="X96" s="2"/>
    </row>
    <row r="97" spans="1:24" ht="12" customHeight="1" x14ac:dyDescent="0.15">
      <c r="A97" s="455"/>
      <c r="B97" s="458" t="s">
        <v>20</v>
      </c>
      <c r="C97" s="50" t="s">
        <v>18</v>
      </c>
      <c r="D97" s="112">
        <v>-0.13606240666666736</v>
      </c>
      <c r="E97" s="53">
        <v>3.0955686389580754</v>
      </c>
      <c r="F97" s="113">
        <v>0.99903464776410389</v>
      </c>
      <c r="G97" s="52">
        <v>-10.064350567309454</v>
      </c>
      <c r="H97" s="64">
        <v>9.7922257539761191</v>
      </c>
      <c r="I97" s="2"/>
      <c r="J97" s="2"/>
      <c r="O97" s="455"/>
      <c r="P97" s="458" t="s">
        <v>20</v>
      </c>
      <c r="Q97" s="50" t="s">
        <v>18</v>
      </c>
      <c r="R97" s="112">
        <v>0.15666307666667478</v>
      </c>
      <c r="S97" s="53">
        <v>3.5228239938323922</v>
      </c>
      <c r="T97" s="113">
        <v>0.99901182199504668</v>
      </c>
      <c r="U97" s="52">
        <v>-11.141943360232354</v>
      </c>
      <c r="V97" s="64">
        <v>11.455269513565703</v>
      </c>
      <c r="W97" s="2"/>
      <c r="X97" s="2"/>
    </row>
    <row r="98" spans="1:24" ht="12" customHeight="1" x14ac:dyDescent="0.15">
      <c r="A98" s="454"/>
      <c r="B98" s="458"/>
      <c r="C98" s="56" t="s">
        <v>19</v>
      </c>
      <c r="D98" s="110">
        <v>5.9333780000002889E-2</v>
      </c>
      <c r="E98" s="59">
        <v>3.0955686389580754</v>
      </c>
      <c r="F98" s="116">
        <v>0.99981632925843544</v>
      </c>
      <c r="G98" s="58">
        <v>-9.8689543806427835</v>
      </c>
      <c r="H98" s="67">
        <v>9.9876219406427893</v>
      </c>
      <c r="I98" s="2"/>
      <c r="J98" s="2"/>
      <c r="O98" s="454"/>
      <c r="P98" s="458"/>
      <c r="Q98" s="56" t="s">
        <v>19</v>
      </c>
      <c r="R98" s="110">
        <v>3.8826650000004292E-2</v>
      </c>
      <c r="S98" s="59">
        <v>3.5228239938323922</v>
      </c>
      <c r="T98" s="116">
        <v>0.99993926621188367</v>
      </c>
      <c r="U98" s="58">
        <v>-11.259779786899024</v>
      </c>
      <c r="V98" s="67">
        <v>11.337433086899033</v>
      </c>
      <c r="W98" s="2"/>
      <c r="X98" s="2"/>
    </row>
    <row r="99" spans="1:24" ht="12" customHeight="1" x14ac:dyDescent="0.15">
      <c r="A99" s="454" t="s">
        <v>54</v>
      </c>
      <c r="B99" s="456" t="s">
        <v>18</v>
      </c>
      <c r="C99" s="117" t="s">
        <v>19</v>
      </c>
      <c r="D99" s="118" t="s">
        <v>131</v>
      </c>
      <c r="E99" s="63">
        <v>3.2113362742875626</v>
      </c>
      <c r="F99" s="119">
        <v>8.0839982816270303E-4</v>
      </c>
      <c r="G99" s="62">
        <v>14.243177418607228</v>
      </c>
      <c r="H99" s="120">
        <v>34.842347154726085</v>
      </c>
      <c r="I99" s="2" t="s">
        <v>12</v>
      </c>
      <c r="J99" s="2"/>
      <c r="O99" s="454" t="s">
        <v>92</v>
      </c>
      <c r="P99" s="456" t="s">
        <v>18</v>
      </c>
      <c r="Q99" s="117" t="s">
        <v>19</v>
      </c>
      <c r="R99" s="118" t="s">
        <v>96</v>
      </c>
      <c r="S99" s="63">
        <v>4.967604099981175</v>
      </c>
      <c r="T99" s="119">
        <v>8.4227537039099996E-4</v>
      </c>
      <c r="U99" s="62">
        <v>21.747166402591738</v>
      </c>
      <c r="V99" s="120">
        <v>53.611945204074893</v>
      </c>
      <c r="W99" s="2" t="s">
        <v>12</v>
      </c>
      <c r="X99" s="2"/>
    </row>
    <row r="100" spans="1:24" ht="12" customHeight="1" x14ac:dyDescent="0.15">
      <c r="A100" s="455"/>
      <c r="B100" s="456"/>
      <c r="C100" s="109" t="s">
        <v>20</v>
      </c>
      <c r="D100" s="121" t="s">
        <v>132</v>
      </c>
      <c r="E100" s="66">
        <v>3.2113362742875626</v>
      </c>
      <c r="F100" s="111">
        <v>3.1961676591340511E-5</v>
      </c>
      <c r="G100" s="65">
        <v>33.150122731940556</v>
      </c>
      <c r="H100" s="122">
        <v>53.749292468059423</v>
      </c>
      <c r="I100" s="2" t="s">
        <v>12</v>
      </c>
      <c r="J100" s="2"/>
      <c r="O100" s="455"/>
      <c r="P100" s="456"/>
      <c r="Q100" s="109" t="s">
        <v>20</v>
      </c>
      <c r="R100" s="121" t="s">
        <v>97</v>
      </c>
      <c r="S100" s="66">
        <v>4.967604099981175</v>
      </c>
      <c r="T100" s="111">
        <v>2.0005621632621486E-4</v>
      </c>
      <c r="U100" s="65">
        <v>32.889062389258413</v>
      </c>
      <c r="V100" s="122">
        <v>64.753841190741568</v>
      </c>
      <c r="W100" s="2" t="s">
        <v>12</v>
      </c>
      <c r="X100" s="2"/>
    </row>
    <row r="101" spans="1:24" ht="12" customHeight="1" x14ac:dyDescent="0.15">
      <c r="A101" s="455"/>
      <c r="B101" s="457" t="s">
        <v>19</v>
      </c>
      <c r="C101" s="50" t="s">
        <v>18</v>
      </c>
      <c r="D101" s="118" t="s">
        <v>133</v>
      </c>
      <c r="E101" s="63">
        <v>3.2113362742875626</v>
      </c>
      <c r="F101" s="113">
        <v>8.0839982816270303E-4</v>
      </c>
      <c r="G101" s="62">
        <v>-34.842347154726085</v>
      </c>
      <c r="H101" s="120">
        <v>-14.243177418607228</v>
      </c>
      <c r="I101" s="2"/>
      <c r="J101" s="2"/>
      <c r="O101" s="455"/>
      <c r="P101" s="457" t="s">
        <v>19</v>
      </c>
      <c r="Q101" s="50" t="s">
        <v>18</v>
      </c>
      <c r="R101" s="118" t="s">
        <v>98</v>
      </c>
      <c r="S101" s="63">
        <v>4.967604099981175</v>
      </c>
      <c r="T101" s="113">
        <v>8.4227537039099996E-4</v>
      </c>
      <c r="U101" s="62">
        <v>-53.611945204074893</v>
      </c>
      <c r="V101" s="120">
        <v>-21.747166402591738</v>
      </c>
      <c r="W101" s="2"/>
      <c r="X101" s="2"/>
    </row>
    <row r="102" spans="1:24" ht="12" customHeight="1" x14ac:dyDescent="0.15">
      <c r="A102" s="455"/>
      <c r="B102" s="457"/>
      <c r="C102" s="114" t="s">
        <v>20</v>
      </c>
      <c r="D102" s="121" t="s">
        <v>134</v>
      </c>
      <c r="E102" s="66">
        <v>3.2113362742875626</v>
      </c>
      <c r="F102" s="115">
        <v>3.2124965245641057E-3</v>
      </c>
      <c r="G102" s="65">
        <v>8.6073604452739012</v>
      </c>
      <c r="H102" s="122">
        <v>29.206530181392761</v>
      </c>
      <c r="I102" s="2" t="s">
        <v>11</v>
      </c>
      <c r="J102" s="2"/>
      <c r="O102" s="455"/>
      <c r="P102" s="457"/>
      <c r="Q102" s="114" t="s">
        <v>20</v>
      </c>
      <c r="R102" s="121">
        <v>11.141895986666675</v>
      </c>
      <c r="S102" s="66">
        <v>4.967604099981175</v>
      </c>
      <c r="T102" s="115">
        <v>0.16093490250090303</v>
      </c>
      <c r="U102" s="65">
        <v>-4.7904934140749003</v>
      </c>
      <c r="V102" s="122">
        <v>27.074285387408253</v>
      </c>
      <c r="W102" s="145" t="s">
        <v>82</v>
      </c>
      <c r="X102" s="2"/>
    </row>
    <row r="103" spans="1:24" ht="12" customHeight="1" x14ac:dyDescent="0.15">
      <c r="A103" s="455"/>
      <c r="B103" s="458" t="s">
        <v>20</v>
      </c>
      <c r="C103" s="50" t="s">
        <v>18</v>
      </c>
      <c r="D103" s="118" t="s">
        <v>135</v>
      </c>
      <c r="E103" s="63">
        <v>3.2113362742875626</v>
      </c>
      <c r="F103" s="113">
        <v>3.1961676591340511E-5</v>
      </c>
      <c r="G103" s="62">
        <v>-53.749292468059423</v>
      </c>
      <c r="H103" s="120">
        <v>-33.150122731940556</v>
      </c>
      <c r="I103" s="2"/>
      <c r="J103" s="2"/>
      <c r="O103" s="455"/>
      <c r="P103" s="458" t="s">
        <v>20</v>
      </c>
      <c r="Q103" s="50" t="s">
        <v>18</v>
      </c>
      <c r="R103" s="118" t="s">
        <v>99</v>
      </c>
      <c r="S103" s="63">
        <v>4.967604099981175</v>
      </c>
      <c r="T103" s="113">
        <v>2.0005621632621486E-4</v>
      </c>
      <c r="U103" s="62">
        <v>-64.753841190741568</v>
      </c>
      <c r="V103" s="120">
        <v>-32.889062389258413</v>
      </c>
      <c r="W103" s="2"/>
      <c r="X103" s="2"/>
    </row>
    <row r="104" spans="1:24" ht="12" customHeight="1" x14ac:dyDescent="0.15">
      <c r="A104" s="454"/>
      <c r="B104" s="458"/>
      <c r="C104" s="56" t="s">
        <v>19</v>
      </c>
      <c r="D104" s="121" t="s">
        <v>136</v>
      </c>
      <c r="E104" s="66">
        <v>3.2113362742875626</v>
      </c>
      <c r="F104" s="116">
        <v>3.2124965245641057E-3</v>
      </c>
      <c r="G104" s="65">
        <v>-29.206530181392761</v>
      </c>
      <c r="H104" s="122">
        <v>-8.6073604452739012</v>
      </c>
      <c r="I104" s="2"/>
      <c r="J104" s="2"/>
      <c r="O104" s="454"/>
      <c r="P104" s="458"/>
      <c r="Q104" s="56" t="s">
        <v>19</v>
      </c>
      <c r="R104" s="121">
        <v>-11.141895986666675</v>
      </c>
      <c r="S104" s="66">
        <v>4.967604099981175</v>
      </c>
      <c r="T104" s="116">
        <v>0.16093490250090303</v>
      </c>
      <c r="U104" s="65">
        <v>-27.074285387408253</v>
      </c>
      <c r="V104" s="122">
        <v>4.7904934140749003</v>
      </c>
      <c r="W104" s="2"/>
      <c r="X104" s="2"/>
    </row>
    <row r="105" spans="1:24" ht="12" customHeight="1" x14ac:dyDescent="0.15">
      <c r="A105" s="454" t="s">
        <v>55</v>
      </c>
      <c r="B105" s="456" t="s">
        <v>18</v>
      </c>
      <c r="C105" s="117" t="s">
        <v>19</v>
      </c>
      <c r="D105" s="118" t="s">
        <v>137</v>
      </c>
      <c r="E105" s="63">
        <v>1.8098979057654441</v>
      </c>
      <c r="F105" s="119">
        <v>5.0050143040638453E-5</v>
      </c>
      <c r="G105" s="62">
        <v>16.85946617540856</v>
      </c>
      <c r="H105" s="120">
        <v>28.469086277924784</v>
      </c>
      <c r="I105" s="2" t="s">
        <v>12</v>
      </c>
      <c r="J105" s="2"/>
      <c r="O105" s="454" t="s">
        <v>93</v>
      </c>
      <c r="P105" s="456" t="s">
        <v>18</v>
      </c>
      <c r="Q105" s="117" t="s">
        <v>19</v>
      </c>
      <c r="R105" s="118" t="s">
        <v>100</v>
      </c>
      <c r="S105" s="63">
        <v>2.4446144772686118</v>
      </c>
      <c r="T105" s="119">
        <v>9.4095355158280877E-5</v>
      </c>
      <c r="U105" s="62">
        <v>19.59099536020058</v>
      </c>
      <c r="V105" s="120">
        <v>35.272015426466098</v>
      </c>
      <c r="W105" s="2" t="s">
        <v>12</v>
      </c>
      <c r="X105" s="2"/>
    </row>
    <row r="106" spans="1:24" ht="12" customHeight="1" x14ac:dyDescent="0.15">
      <c r="A106" s="455"/>
      <c r="B106" s="456"/>
      <c r="C106" s="109" t="s">
        <v>20</v>
      </c>
      <c r="D106" s="121" t="s">
        <v>138</v>
      </c>
      <c r="E106" s="66">
        <v>1.8098979057654441</v>
      </c>
      <c r="F106" s="111">
        <v>1.7574495164351458E-6</v>
      </c>
      <c r="G106" s="65">
        <v>34.307665582075217</v>
      </c>
      <c r="H106" s="122">
        <v>45.917285684591448</v>
      </c>
      <c r="I106" s="2" t="s">
        <v>12</v>
      </c>
      <c r="J106" s="2"/>
      <c r="O106" s="455"/>
      <c r="P106" s="456"/>
      <c r="Q106" s="109" t="s">
        <v>20</v>
      </c>
      <c r="R106" s="121" t="s">
        <v>101</v>
      </c>
      <c r="S106" s="66">
        <v>2.4446144772686118</v>
      </c>
      <c r="T106" s="111">
        <v>5.7501548039170926E-5</v>
      </c>
      <c r="U106" s="65">
        <v>22.044863740200576</v>
      </c>
      <c r="V106" s="122">
        <v>37.725883806466094</v>
      </c>
      <c r="W106" s="2" t="s">
        <v>12</v>
      </c>
      <c r="X106" s="2"/>
    </row>
    <row r="107" spans="1:24" ht="12" customHeight="1" x14ac:dyDescent="0.15">
      <c r="A107" s="455"/>
      <c r="B107" s="457" t="s">
        <v>19</v>
      </c>
      <c r="C107" s="50" t="s">
        <v>18</v>
      </c>
      <c r="D107" s="118" t="s">
        <v>139</v>
      </c>
      <c r="E107" s="63">
        <v>1.8098979057654441</v>
      </c>
      <c r="F107" s="113">
        <v>5.0050143040638453E-5</v>
      </c>
      <c r="G107" s="62">
        <v>-28.469086277924784</v>
      </c>
      <c r="H107" s="120">
        <v>-16.85946617540856</v>
      </c>
      <c r="I107" s="2"/>
      <c r="J107" s="2"/>
      <c r="O107" s="455"/>
      <c r="P107" s="457" t="s">
        <v>19</v>
      </c>
      <c r="Q107" s="50" t="s">
        <v>18</v>
      </c>
      <c r="R107" s="118" t="s">
        <v>102</v>
      </c>
      <c r="S107" s="63">
        <v>2.4446144772686118</v>
      </c>
      <c r="T107" s="113">
        <v>9.4095355158280877E-5</v>
      </c>
      <c r="U107" s="62">
        <v>-35.272015426466098</v>
      </c>
      <c r="V107" s="120">
        <v>-19.59099536020058</v>
      </c>
      <c r="W107" s="2"/>
      <c r="X107" s="2"/>
    </row>
    <row r="108" spans="1:24" ht="12" customHeight="1" x14ac:dyDescent="0.15">
      <c r="A108" s="455"/>
      <c r="B108" s="457"/>
      <c r="C108" s="114" t="s">
        <v>20</v>
      </c>
      <c r="D108" s="121" t="s">
        <v>140</v>
      </c>
      <c r="E108" s="66">
        <v>1.8098979057654441</v>
      </c>
      <c r="F108" s="115">
        <v>2.2303091290815571E-4</v>
      </c>
      <c r="G108" s="65">
        <v>11.643389355408548</v>
      </c>
      <c r="H108" s="122">
        <v>23.253009457924772</v>
      </c>
      <c r="I108" s="2" t="s">
        <v>12</v>
      </c>
      <c r="J108" s="2"/>
      <c r="O108" s="455"/>
      <c r="P108" s="457"/>
      <c r="Q108" s="114" t="s">
        <v>20</v>
      </c>
      <c r="R108" s="121">
        <v>2.4538683799999959</v>
      </c>
      <c r="S108" s="66">
        <v>2.4446144772686118</v>
      </c>
      <c r="T108" s="115">
        <v>0.62769489286665547</v>
      </c>
      <c r="U108" s="65">
        <v>-5.386641653132763</v>
      </c>
      <c r="V108" s="122">
        <v>10.294378413132755</v>
      </c>
      <c r="W108" s="145" t="s">
        <v>82</v>
      </c>
      <c r="X108" s="2"/>
    </row>
    <row r="109" spans="1:24" ht="12" customHeight="1" x14ac:dyDescent="0.15">
      <c r="A109" s="455"/>
      <c r="B109" s="458" t="s">
        <v>20</v>
      </c>
      <c r="C109" s="50" t="s">
        <v>18</v>
      </c>
      <c r="D109" s="118" t="s">
        <v>141</v>
      </c>
      <c r="E109" s="63">
        <v>1.8098979057654441</v>
      </c>
      <c r="F109" s="113">
        <v>1.7574495164351458E-6</v>
      </c>
      <c r="G109" s="62">
        <v>-45.917285684591448</v>
      </c>
      <c r="H109" s="120">
        <v>-34.307665582075217</v>
      </c>
      <c r="I109" s="2"/>
      <c r="J109" s="2"/>
      <c r="O109" s="455"/>
      <c r="P109" s="458" t="s">
        <v>20</v>
      </c>
      <c r="Q109" s="50" t="s">
        <v>18</v>
      </c>
      <c r="R109" s="118" t="s">
        <v>103</v>
      </c>
      <c r="S109" s="63">
        <v>2.4446144772686118</v>
      </c>
      <c r="T109" s="113">
        <v>5.7501548039170926E-5</v>
      </c>
      <c r="U109" s="62">
        <v>-37.725883806466094</v>
      </c>
      <c r="V109" s="120">
        <v>-22.044863740200576</v>
      </c>
      <c r="W109" s="2"/>
      <c r="X109" s="2"/>
    </row>
    <row r="110" spans="1:24" ht="12" customHeight="1" x14ac:dyDescent="0.15">
      <c r="A110" s="454"/>
      <c r="B110" s="458"/>
      <c r="C110" s="56" t="s">
        <v>19</v>
      </c>
      <c r="D110" s="121" t="s">
        <v>142</v>
      </c>
      <c r="E110" s="66">
        <v>1.8098979057654441</v>
      </c>
      <c r="F110" s="116">
        <v>2.2303091290815571E-4</v>
      </c>
      <c r="G110" s="65">
        <v>-23.253009457924772</v>
      </c>
      <c r="H110" s="122">
        <v>-11.643389355408548</v>
      </c>
      <c r="I110" s="2"/>
      <c r="J110" s="2"/>
      <c r="O110" s="454"/>
      <c r="P110" s="458"/>
      <c r="Q110" s="56" t="s">
        <v>19</v>
      </c>
      <c r="R110" s="121">
        <v>-2.4538683799999959</v>
      </c>
      <c r="S110" s="66">
        <v>2.4446144772686118</v>
      </c>
      <c r="T110" s="116">
        <v>0.62769489286665547</v>
      </c>
      <c r="U110" s="65">
        <v>-10.294378413132755</v>
      </c>
      <c r="V110" s="122">
        <v>5.386641653132763</v>
      </c>
      <c r="W110" s="2"/>
      <c r="X110" s="2"/>
    </row>
    <row r="111" spans="1:24" ht="12" customHeight="1" x14ac:dyDescent="0.15">
      <c r="A111" s="454" t="s">
        <v>56</v>
      </c>
      <c r="B111" s="456" t="s">
        <v>18</v>
      </c>
      <c r="C111" s="117" t="s">
        <v>19</v>
      </c>
      <c r="D111" s="118" t="s">
        <v>143</v>
      </c>
      <c r="E111" s="63">
        <v>1.6241485537299905</v>
      </c>
      <c r="F111" s="119">
        <v>3.3649466041926441E-5</v>
      </c>
      <c r="G111" s="62">
        <v>16.571989660117797</v>
      </c>
      <c r="H111" s="120">
        <v>26.990117466548877</v>
      </c>
      <c r="I111" s="2" t="s">
        <v>12</v>
      </c>
      <c r="J111" s="2"/>
      <c r="O111" s="454" t="s">
        <v>94</v>
      </c>
      <c r="P111" s="456" t="s">
        <v>18</v>
      </c>
      <c r="Q111" s="117" t="s">
        <v>19</v>
      </c>
      <c r="R111" s="118" t="s">
        <v>104</v>
      </c>
      <c r="S111" s="63">
        <v>2.0571709249716825</v>
      </c>
      <c r="T111" s="119">
        <v>1.8834171077715869E-4</v>
      </c>
      <c r="U111" s="62">
        <v>13.836908456177298</v>
      </c>
      <c r="V111" s="120">
        <v>27.032665437156027</v>
      </c>
      <c r="W111" s="2" t="s">
        <v>12</v>
      </c>
      <c r="X111" s="2"/>
    </row>
    <row r="112" spans="1:24" ht="12" customHeight="1" x14ac:dyDescent="0.15">
      <c r="A112" s="455"/>
      <c r="B112" s="456"/>
      <c r="C112" s="109" t="s">
        <v>20</v>
      </c>
      <c r="D112" s="121" t="s">
        <v>144</v>
      </c>
      <c r="E112" s="66">
        <v>1.6241485537299905</v>
      </c>
      <c r="F112" s="111">
        <v>1.4191208907228923E-6</v>
      </c>
      <c r="G112" s="65">
        <v>32.108285026784458</v>
      </c>
      <c r="H112" s="122">
        <v>42.526412833215531</v>
      </c>
      <c r="I112" s="2" t="s">
        <v>12</v>
      </c>
      <c r="J112" s="2"/>
      <c r="O112" s="455"/>
      <c r="P112" s="456"/>
      <c r="Q112" s="109" t="s">
        <v>20</v>
      </c>
      <c r="R112" s="121" t="s">
        <v>105</v>
      </c>
      <c r="S112" s="66">
        <v>2.0571709249716825</v>
      </c>
      <c r="T112" s="111">
        <v>3.2737119259735769E-5</v>
      </c>
      <c r="U112" s="65">
        <v>21.121225879510629</v>
      </c>
      <c r="V112" s="122">
        <v>34.316982860489361</v>
      </c>
      <c r="W112" s="2" t="s">
        <v>12</v>
      </c>
      <c r="X112" s="2"/>
    </row>
    <row r="113" spans="1:24" ht="12" customHeight="1" x14ac:dyDescent="0.15">
      <c r="A113" s="455"/>
      <c r="B113" s="457" t="s">
        <v>19</v>
      </c>
      <c r="C113" s="50" t="s">
        <v>18</v>
      </c>
      <c r="D113" s="118" t="s">
        <v>145</v>
      </c>
      <c r="E113" s="63">
        <v>1.6241485537299905</v>
      </c>
      <c r="F113" s="113">
        <v>3.3649466041926441E-5</v>
      </c>
      <c r="G113" s="62">
        <v>-26.990117466548877</v>
      </c>
      <c r="H113" s="120">
        <v>-16.571989660117797</v>
      </c>
      <c r="I113" s="2"/>
      <c r="J113" s="2"/>
      <c r="O113" s="455"/>
      <c r="P113" s="457" t="s">
        <v>19</v>
      </c>
      <c r="Q113" s="50" t="s">
        <v>18</v>
      </c>
      <c r="R113" s="118" t="s">
        <v>106</v>
      </c>
      <c r="S113" s="63">
        <v>2.0571709249716825</v>
      </c>
      <c r="T113" s="113">
        <v>1.8834171077715869E-4</v>
      </c>
      <c r="U113" s="62">
        <v>-27.032665437156027</v>
      </c>
      <c r="V113" s="120">
        <v>-13.836908456177298</v>
      </c>
      <c r="W113" s="2"/>
      <c r="X113" s="2"/>
    </row>
    <row r="114" spans="1:24" ht="12" customHeight="1" x14ac:dyDescent="0.15">
      <c r="A114" s="455"/>
      <c r="B114" s="457"/>
      <c r="C114" s="114" t="s">
        <v>20</v>
      </c>
      <c r="D114" s="121" t="s">
        <v>146</v>
      </c>
      <c r="E114" s="66">
        <v>1.6241485537299905</v>
      </c>
      <c r="F114" s="115">
        <v>2.3301130630283694E-4</v>
      </c>
      <c r="G114" s="65">
        <v>10.32723146345112</v>
      </c>
      <c r="H114" s="122">
        <v>20.745359269882201</v>
      </c>
      <c r="I114" s="2" t="s">
        <v>12</v>
      </c>
      <c r="J114" s="2"/>
      <c r="O114" s="455"/>
      <c r="P114" s="457"/>
      <c r="Q114" s="114" t="s">
        <v>20</v>
      </c>
      <c r="R114" s="121" t="s">
        <v>107</v>
      </c>
      <c r="S114" s="66">
        <v>2.0571709249716825</v>
      </c>
      <c r="T114" s="115">
        <v>3.3903728106296271E-2</v>
      </c>
      <c r="U114" s="65">
        <v>0.68643893284396551</v>
      </c>
      <c r="V114" s="122">
        <v>13.882195913822695</v>
      </c>
      <c r="W114" s="2" t="s">
        <v>13</v>
      </c>
      <c r="X114" s="2"/>
    </row>
    <row r="115" spans="1:24" ht="12" customHeight="1" x14ac:dyDescent="0.15">
      <c r="A115" s="455"/>
      <c r="B115" s="458" t="s">
        <v>20</v>
      </c>
      <c r="C115" s="50" t="s">
        <v>18</v>
      </c>
      <c r="D115" s="118" t="s">
        <v>147</v>
      </c>
      <c r="E115" s="63">
        <v>1.6241485537299905</v>
      </c>
      <c r="F115" s="113">
        <v>1.4191208907228923E-6</v>
      </c>
      <c r="G115" s="62">
        <v>-42.526412833215531</v>
      </c>
      <c r="H115" s="120">
        <v>-32.108285026784458</v>
      </c>
      <c r="I115" s="2"/>
      <c r="J115" s="2"/>
      <c r="O115" s="455"/>
      <c r="P115" s="458" t="s">
        <v>20</v>
      </c>
      <c r="Q115" s="50" t="s">
        <v>18</v>
      </c>
      <c r="R115" s="118" t="s">
        <v>108</v>
      </c>
      <c r="S115" s="63">
        <v>2.0571709249716825</v>
      </c>
      <c r="T115" s="113">
        <v>3.2737119259735769E-5</v>
      </c>
      <c r="U115" s="62">
        <v>-34.316982860489361</v>
      </c>
      <c r="V115" s="120">
        <v>-21.121225879510629</v>
      </c>
      <c r="W115" s="2"/>
      <c r="X115" s="2"/>
    </row>
    <row r="116" spans="1:24" ht="12" customHeight="1" x14ac:dyDescent="0.15">
      <c r="A116" s="454"/>
      <c r="B116" s="458"/>
      <c r="C116" s="56" t="s">
        <v>19</v>
      </c>
      <c r="D116" s="121" t="s">
        <v>148</v>
      </c>
      <c r="E116" s="66">
        <v>1.6241485537299905</v>
      </c>
      <c r="F116" s="116">
        <v>2.3301130630283694E-4</v>
      </c>
      <c r="G116" s="65">
        <v>-20.745359269882201</v>
      </c>
      <c r="H116" s="122">
        <v>-10.32723146345112</v>
      </c>
      <c r="I116" s="2"/>
      <c r="J116" s="2"/>
      <c r="O116" s="454"/>
      <c r="P116" s="458"/>
      <c r="Q116" s="56" t="s">
        <v>19</v>
      </c>
      <c r="R116" s="121" t="s">
        <v>109</v>
      </c>
      <c r="S116" s="66">
        <v>2.0571709249716825</v>
      </c>
      <c r="T116" s="116">
        <v>3.3903728106296271E-2</v>
      </c>
      <c r="U116" s="65">
        <v>-13.882195913822695</v>
      </c>
      <c r="V116" s="122">
        <v>-0.68643893284396551</v>
      </c>
      <c r="W116" s="2"/>
      <c r="X116" s="2"/>
    </row>
    <row r="117" spans="1:24" ht="12" customHeight="1" x14ac:dyDescent="0.15">
      <c r="A117" s="454" t="s">
        <v>57</v>
      </c>
      <c r="B117" s="456" t="s">
        <v>18</v>
      </c>
      <c r="C117" s="117" t="s">
        <v>19</v>
      </c>
      <c r="D117" s="118" t="s">
        <v>149</v>
      </c>
      <c r="E117" s="63">
        <v>2.1699501674852284</v>
      </c>
      <c r="F117" s="119">
        <v>1.4948300206773727E-3</v>
      </c>
      <c r="G117" s="62">
        <v>7.8335479063750908</v>
      </c>
      <c r="H117" s="120">
        <v>21.752729206958232</v>
      </c>
      <c r="I117" s="2" t="s">
        <v>11</v>
      </c>
      <c r="J117" s="2"/>
      <c r="O117" s="454" t="s">
        <v>95</v>
      </c>
      <c r="P117" s="456" t="s">
        <v>18</v>
      </c>
      <c r="Q117" s="117" t="s">
        <v>19</v>
      </c>
      <c r="R117" s="118" t="s">
        <v>110</v>
      </c>
      <c r="S117" s="63">
        <v>3.2419833871662851</v>
      </c>
      <c r="T117" s="119">
        <v>1.404084787304102E-3</v>
      </c>
      <c r="U117" s="62">
        <v>11.965263735283028</v>
      </c>
      <c r="V117" s="120">
        <v>32.761019884716973</v>
      </c>
      <c r="W117" s="2" t="s">
        <v>11</v>
      </c>
      <c r="X117" s="2"/>
    </row>
    <row r="118" spans="1:24" ht="12" customHeight="1" x14ac:dyDescent="0.15">
      <c r="A118" s="455"/>
      <c r="B118" s="456"/>
      <c r="C118" s="109" t="s">
        <v>20</v>
      </c>
      <c r="D118" s="121" t="s">
        <v>150</v>
      </c>
      <c r="E118" s="66">
        <v>2.1699501674852284</v>
      </c>
      <c r="F118" s="111">
        <v>2.1362490047897943E-4</v>
      </c>
      <c r="G118" s="65">
        <v>14.120136443041758</v>
      </c>
      <c r="H118" s="122">
        <v>28.039317743624899</v>
      </c>
      <c r="I118" s="2" t="s">
        <v>12</v>
      </c>
      <c r="J118" s="2"/>
      <c r="O118" s="455"/>
      <c r="P118" s="456"/>
      <c r="Q118" s="109" t="s">
        <v>20</v>
      </c>
      <c r="R118" s="121" t="s">
        <v>111</v>
      </c>
      <c r="S118" s="66">
        <v>3.2419833871662851</v>
      </c>
      <c r="T118" s="111">
        <v>7.1389184147528032E-4</v>
      </c>
      <c r="U118" s="65">
        <v>14.950550965283032</v>
      </c>
      <c r="V118" s="122">
        <v>35.74630711471697</v>
      </c>
      <c r="W118" s="2" t="s">
        <v>12</v>
      </c>
      <c r="X118" s="2"/>
    </row>
    <row r="119" spans="1:24" ht="12" customHeight="1" x14ac:dyDescent="0.15">
      <c r="A119" s="455"/>
      <c r="B119" s="457" t="s">
        <v>19</v>
      </c>
      <c r="C119" s="50" t="s">
        <v>18</v>
      </c>
      <c r="D119" s="118" t="s">
        <v>151</v>
      </c>
      <c r="E119" s="63">
        <v>2.1699501674852284</v>
      </c>
      <c r="F119" s="113">
        <v>1.4948300206773727E-3</v>
      </c>
      <c r="G119" s="62">
        <v>-21.752729206958232</v>
      </c>
      <c r="H119" s="120">
        <v>-7.8335479063750908</v>
      </c>
      <c r="I119" s="2"/>
      <c r="J119" s="2"/>
      <c r="O119" s="455"/>
      <c r="P119" s="457" t="s">
        <v>19</v>
      </c>
      <c r="Q119" s="50" t="s">
        <v>18</v>
      </c>
      <c r="R119" s="118" t="s">
        <v>112</v>
      </c>
      <c r="S119" s="63">
        <v>3.2419833871662851</v>
      </c>
      <c r="T119" s="113">
        <v>1.404084787304102E-3</v>
      </c>
      <c r="U119" s="62">
        <v>-32.761019884716973</v>
      </c>
      <c r="V119" s="120">
        <v>-11.965263735283028</v>
      </c>
      <c r="W119" s="2"/>
      <c r="X119" s="2"/>
    </row>
    <row r="120" spans="1:24" ht="12" customHeight="1" x14ac:dyDescent="0.15">
      <c r="A120" s="455"/>
      <c r="B120" s="457"/>
      <c r="C120" s="114" t="s">
        <v>20</v>
      </c>
      <c r="D120" s="123">
        <v>6.2865885366666667</v>
      </c>
      <c r="E120" s="66">
        <v>2.1699501674852284</v>
      </c>
      <c r="F120" s="115">
        <v>7.2439669133985779E-2</v>
      </c>
      <c r="G120" s="65">
        <v>-0.67300211362490447</v>
      </c>
      <c r="H120" s="122">
        <v>13.246179186958237</v>
      </c>
      <c r="I120" s="146" t="s">
        <v>82</v>
      </c>
      <c r="J120" s="2"/>
      <c r="O120" s="455"/>
      <c r="P120" s="457"/>
      <c r="Q120" s="114" t="s">
        <v>20</v>
      </c>
      <c r="R120" s="123">
        <v>2.9852872300000044</v>
      </c>
      <c r="S120" s="66">
        <v>3.2419833871662851</v>
      </c>
      <c r="T120" s="115">
        <v>0.67263471553335974</v>
      </c>
      <c r="U120" s="65">
        <v>-7.4125908447169664</v>
      </c>
      <c r="V120" s="122">
        <v>13.383165304716975</v>
      </c>
      <c r="W120" s="145" t="s">
        <v>82</v>
      </c>
      <c r="X120" s="2"/>
    </row>
    <row r="121" spans="1:24" ht="12" customHeight="1" x14ac:dyDescent="0.15">
      <c r="A121" s="455"/>
      <c r="B121" s="458" t="s">
        <v>20</v>
      </c>
      <c r="C121" s="50" t="s">
        <v>18</v>
      </c>
      <c r="D121" s="118" t="s">
        <v>152</v>
      </c>
      <c r="E121" s="63">
        <v>2.1699501674852284</v>
      </c>
      <c r="F121" s="113">
        <v>2.1362490047897943E-4</v>
      </c>
      <c r="G121" s="62">
        <v>-28.039317743624899</v>
      </c>
      <c r="H121" s="120">
        <v>-14.120136443041758</v>
      </c>
      <c r="I121" s="2"/>
      <c r="J121" s="2"/>
      <c r="O121" s="455"/>
      <c r="P121" s="458" t="s">
        <v>20</v>
      </c>
      <c r="Q121" s="50" t="s">
        <v>18</v>
      </c>
      <c r="R121" s="118" t="s">
        <v>113</v>
      </c>
      <c r="S121" s="63">
        <v>3.2419833871662851</v>
      </c>
      <c r="T121" s="113">
        <v>7.1389184147528032E-4</v>
      </c>
      <c r="U121" s="62">
        <v>-35.74630711471697</v>
      </c>
      <c r="V121" s="120">
        <v>-14.950550965283032</v>
      </c>
      <c r="W121" s="2"/>
      <c r="X121" s="2"/>
    </row>
    <row r="122" spans="1:24" ht="12" customHeight="1" x14ac:dyDescent="0.15">
      <c r="A122" s="459"/>
      <c r="B122" s="460"/>
      <c r="C122" s="68" t="s">
        <v>19</v>
      </c>
      <c r="D122" s="124">
        <v>-6.2865885366666667</v>
      </c>
      <c r="E122" s="71">
        <v>2.1699501674852284</v>
      </c>
      <c r="F122" s="125">
        <v>7.2439669133985779E-2</v>
      </c>
      <c r="G122" s="70">
        <v>-13.246179186958237</v>
      </c>
      <c r="H122" s="126">
        <v>0.67300211362490447</v>
      </c>
      <c r="I122" s="2"/>
      <c r="J122" s="2"/>
      <c r="O122" s="459"/>
      <c r="P122" s="460"/>
      <c r="Q122" s="68" t="s">
        <v>19</v>
      </c>
      <c r="R122" s="124">
        <v>-2.9852872300000044</v>
      </c>
      <c r="S122" s="71">
        <v>3.2419833871662851</v>
      </c>
      <c r="T122" s="125">
        <v>0.67263471553335974</v>
      </c>
      <c r="U122" s="70">
        <v>-13.383165304716975</v>
      </c>
      <c r="V122" s="126">
        <v>7.4125908447169664</v>
      </c>
      <c r="W122" s="2"/>
      <c r="X122" s="2"/>
    </row>
    <row r="123" spans="1:24" ht="12" customHeight="1" x14ac:dyDescent="0.15">
      <c r="A123" s="438" t="s">
        <v>83</v>
      </c>
      <c r="B123" s="439"/>
      <c r="C123" s="439"/>
      <c r="D123" s="439"/>
      <c r="E123" s="439"/>
      <c r="F123" s="439"/>
      <c r="G123" s="439"/>
      <c r="H123" s="440"/>
      <c r="I123" s="2"/>
      <c r="J123" s="2"/>
      <c r="O123" s="438" t="s">
        <v>83</v>
      </c>
      <c r="P123" s="439"/>
      <c r="Q123" s="439"/>
      <c r="R123" s="439"/>
      <c r="S123" s="439"/>
      <c r="T123" s="439"/>
      <c r="U123" s="439"/>
      <c r="V123" s="440"/>
      <c r="W123" s="2"/>
      <c r="X123" s="2"/>
    </row>
    <row r="124" spans="1:24" ht="12" customHeight="1" x14ac:dyDescent="0.15">
      <c r="A124" s="2"/>
      <c r="B124" s="2"/>
      <c r="C124" s="2"/>
      <c r="D124" s="2"/>
      <c r="E124" s="2"/>
      <c r="F124" s="2"/>
      <c r="G124" s="2"/>
      <c r="H124" s="2"/>
      <c r="I124" s="2"/>
      <c r="J124" s="2"/>
      <c r="O124" s="2"/>
      <c r="P124" s="2"/>
      <c r="Q124" s="2"/>
      <c r="R124" s="2"/>
      <c r="S124" s="2"/>
      <c r="T124" s="2"/>
      <c r="U124" s="2"/>
      <c r="V124" s="2"/>
      <c r="W124" s="2"/>
      <c r="X124" s="2"/>
    </row>
    <row r="125" spans="1:24" ht="12" customHeight="1" x14ac:dyDescent="0.15">
      <c r="A125" s="102" t="s">
        <v>84</v>
      </c>
      <c r="F125" s="2"/>
      <c r="G125" s="2"/>
      <c r="H125" s="2"/>
      <c r="I125" s="2"/>
      <c r="J125" s="2"/>
      <c r="T125" s="2"/>
      <c r="U125" s="2"/>
      <c r="V125" s="2"/>
      <c r="W125" s="2"/>
      <c r="X125" s="2"/>
    </row>
    <row r="126" spans="1:24" ht="12" customHeight="1" x14ac:dyDescent="0.15">
      <c r="F126" s="2"/>
      <c r="G126" s="2"/>
      <c r="H126" s="2"/>
      <c r="I126" s="2"/>
      <c r="J126" s="2"/>
      <c r="O126" s="441" t="s">
        <v>52</v>
      </c>
      <c r="P126" s="442"/>
      <c r="Q126" s="443"/>
      <c r="T126" s="2"/>
      <c r="U126" s="2"/>
      <c r="V126" s="2"/>
      <c r="W126" s="2"/>
      <c r="X126" s="2"/>
    </row>
    <row r="127" spans="1:24" ht="12" customHeight="1" x14ac:dyDescent="0.15">
      <c r="A127" s="500" t="s">
        <v>52</v>
      </c>
      <c r="B127" s="501"/>
      <c r="C127" s="502"/>
      <c r="F127" s="2"/>
      <c r="G127" s="2"/>
      <c r="H127" s="2"/>
      <c r="I127" s="2"/>
      <c r="J127" s="2"/>
      <c r="O127" s="147" t="s">
        <v>153</v>
      </c>
      <c r="T127" s="2"/>
      <c r="U127" s="2"/>
      <c r="V127" s="2"/>
      <c r="W127" s="2"/>
      <c r="X127" s="2"/>
    </row>
    <row r="128" spans="1:24" ht="12" customHeight="1" x14ac:dyDescent="0.15">
      <c r="A128" s="127" t="s">
        <v>153</v>
      </c>
      <c r="B128" s="128"/>
      <c r="C128" s="128"/>
      <c r="F128" s="2"/>
      <c r="G128" s="2"/>
      <c r="H128" s="2"/>
      <c r="I128" s="2"/>
      <c r="J128" s="2"/>
      <c r="O128" s="444" t="s">
        <v>85</v>
      </c>
      <c r="P128" s="446" t="s">
        <v>43</v>
      </c>
      <c r="Q128" s="148" t="s">
        <v>86</v>
      </c>
      <c r="T128" s="2"/>
      <c r="U128" s="2"/>
      <c r="V128" s="2"/>
      <c r="W128" s="2"/>
      <c r="X128" s="2"/>
    </row>
    <row r="129" spans="1:24" ht="12" customHeight="1" x14ac:dyDescent="0.15">
      <c r="A129" s="475" t="s">
        <v>85</v>
      </c>
      <c r="B129" s="477" t="s">
        <v>43</v>
      </c>
      <c r="C129" s="129" t="s">
        <v>86</v>
      </c>
      <c r="F129" s="2"/>
      <c r="G129" s="2"/>
      <c r="H129" s="2"/>
      <c r="I129" s="2"/>
      <c r="J129" s="2"/>
      <c r="O129" s="445"/>
      <c r="P129" s="447"/>
      <c r="Q129" s="149" t="s">
        <v>87</v>
      </c>
      <c r="T129" s="2"/>
      <c r="U129" s="2"/>
      <c r="V129" s="2"/>
      <c r="W129" s="2"/>
      <c r="X129" s="2"/>
    </row>
    <row r="130" spans="1:24" ht="12" customHeight="1" x14ac:dyDescent="0.15">
      <c r="A130" s="503"/>
      <c r="B130" s="478"/>
      <c r="C130" s="130" t="s">
        <v>87</v>
      </c>
      <c r="F130" s="2"/>
      <c r="G130" s="2"/>
      <c r="H130" s="2"/>
      <c r="I130" s="2"/>
      <c r="J130" s="2"/>
      <c r="O130" s="150" t="s">
        <v>18</v>
      </c>
      <c r="P130" s="151">
        <v>3</v>
      </c>
      <c r="Q130" s="152">
        <v>99.979487156666664</v>
      </c>
      <c r="T130" s="2"/>
      <c r="U130" s="2"/>
      <c r="V130" s="2"/>
      <c r="W130" s="2"/>
      <c r="X130" s="2"/>
    </row>
    <row r="131" spans="1:24" ht="12" customHeight="1" x14ac:dyDescent="0.15">
      <c r="A131" s="131" t="s">
        <v>19</v>
      </c>
      <c r="B131" s="132">
        <v>3</v>
      </c>
      <c r="C131" s="108">
        <v>99.96015937</v>
      </c>
      <c r="F131" s="2"/>
      <c r="G131" s="2"/>
      <c r="H131" s="2"/>
      <c r="I131" s="2"/>
      <c r="J131" s="2"/>
      <c r="O131" s="153" t="s">
        <v>19</v>
      </c>
      <c r="P131" s="154">
        <v>3</v>
      </c>
      <c r="Q131" s="155">
        <v>100.09732358333333</v>
      </c>
      <c r="T131" s="2"/>
      <c r="U131" s="2"/>
      <c r="V131" s="2"/>
      <c r="W131" s="2"/>
      <c r="X131" s="2"/>
    </row>
    <row r="132" spans="1:24" ht="12" customHeight="1" x14ac:dyDescent="0.15">
      <c r="A132" s="133" t="s">
        <v>20</v>
      </c>
      <c r="B132" s="134">
        <v>3</v>
      </c>
      <c r="C132" s="64">
        <v>100.01949315</v>
      </c>
      <c r="F132" s="2"/>
      <c r="G132" s="2"/>
      <c r="H132" s="2"/>
      <c r="I132" s="2"/>
      <c r="J132" s="2"/>
      <c r="O132" s="153" t="s">
        <v>20</v>
      </c>
      <c r="P132" s="154">
        <v>3</v>
      </c>
      <c r="Q132" s="155">
        <v>100.13615023333334</v>
      </c>
      <c r="T132" s="2"/>
      <c r="U132" s="2"/>
      <c r="V132" s="2"/>
      <c r="W132" s="2"/>
      <c r="X132" s="2"/>
    </row>
    <row r="133" spans="1:24" ht="12" customHeight="1" x14ac:dyDescent="0.15">
      <c r="A133" s="133" t="s">
        <v>18</v>
      </c>
      <c r="B133" s="134">
        <v>3</v>
      </c>
      <c r="C133" s="64">
        <v>100.15555555666667</v>
      </c>
      <c r="F133" s="2"/>
      <c r="G133" s="2"/>
      <c r="H133" s="2"/>
      <c r="I133" s="2"/>
      <c r="J133" s="2"/>
      <c r="O133" s="156" t="s">
        <v>62</v>
      </c>
      <c r="P133" s="157"/>
      <c r="Q133" s="158">
        <v>0.99901182199504668</v>
      </c>
      <c r="T133" s="2"/>
      <c r="U133" s="2"/>
      <c r="V133" s="2"/>
      <c r="W133" s="2"/>
      <c r="X133" s="2"/>
    </row>
    <row r="134" spans="1:24" ht="12" customHeight="1" x14ac:dyDescent="0.15">
      <c r="A134" s="135" t="s">
        <v>62</v>
      </c>
      <c r="B134" s="136"/>
      <c r="C134" s="137">
        <v>0.99801049623537708</v>
      </c>
      <c r="F134" s="2"/>
      <c r="G134" s="2"/>
      <c r="H134" s="2"/>
      <c r="I134" s="2"/>
      <c r="J134" s="2"/>
      <c r="O134" s="450" t="s">
        <v>88</v>
      </c>
      <c r="P134" s="450"/>
      <c r="Q134" s="451"/>
      <c r="T134" s="2"/>
      <c r="U134" s="2"/>
      <c r="V134" s="2"/>
      <c r="W134" s="2"/>
      <c r="X134" s="2"/>
    </row>
    <row r="135" spans="1:24" ht="12" customHeight="1" x14ac:dyDescent="0.15">
      <c r="A135" s="438" t="s">
        <v>88</v>
      </c>
      <c r="B135" s="438"/>
      <c r="C135" s="504"/>
      <c r="F135" s="2"/>
      <c r="G135" s="2"/>
      <c r="H135" s="2"/>
      <c r="I135" s="2"/>
      <c r="J135" s="2"/>
      <c r="O135" s="450" t="s">
        <v>89</v>
      </c>
      <c r="P135" s="452"/>
      <c r="Q135" s="453"/>
      <c r="T135" s="2"/>
      <c r="U135" s="2"/>
      <c r="V135" s="2"/>
      <c r="W135" s="2"/>
      <c r="X135" s="2"/>
    </row>
    <row r="136" spans="1:24" ht="12" customHeight="1" x14ac:dyDescent="0.15">
      <c r="A136" s="438" t="s">
        <v>89</v>
      </c>
      <c r="B136" s="439"/>
      <c r="C136" s="440"/>
      <c r="F136" s="2"/>
      <c r="G136" s="2"/>
      <c r="H136" s="2"/>
      <c r="I136" s="2"/>
      <c r="J136" s="2"/>
      <c r="T136" s="2"/>
      <c r="U136" s="2"/>
      <c r="V136" s="2"/>
      <c r="W136" s="2"/>
      <c r="X136" s="2"/>
    </row>
    <row r="137" spans="1:24" ht="12" customHeight="1" x14ac:dyDescent="0.15">
      <c r="F137" s="2"/>
      <c r="G137" s="2"/>
      <c r="H137" s="2"/>
      <c r="I137" s="2"/>
      <c r="J137" s="2"/>
      <c r="O137" s="441" t="s">
        <v>92</v>
      </c>
      <c r="P137" s="442"/>
      <c r="Q137" s="442"/>
      <c r="R137" s="443"/>
      <c r="T137" s="2"/>
      <c r="U137" s="2"/>
      <c r="V137" s="2"/>
      <c r="W137" s="2"/>
      <c r="X137" s="2"/>
    </row>
    <row r="138" spans="1:24" ht="12" customHeight="1" x14ac:dyDescent="0.15">
      <c r="A138" s="500" t="s">
        <v>54</v>
      </c>
      <c r="B138" s="501"/>
      <c r="C138" s="501"/>
      <c r="D138" s="501"/>
      <c r="E138" s="502"/>
      <c r="F138" s="2"/>
      <c r="G138" s="2"/>
      <c r="H138" s="2"/>
      <c r="I138" s="2"/>
      <c r="J138" s="2"/>
      <c r="O138" s="147" t="s">
        <v>153</v>
      </c>
      <c r="T138" s="2"/>
      <c r="U138" s="2"/>
      <c r="V138" s="2"/>
      <c r="W138" s="2"/>
      <c r="X138" s="2"/>
    </row>
    <row r="139" spans="1:24" ht="12" customHeight="1" x14ac:dyDescent="0.15">
      <c r="A139" s="103" t="s">
        <v>153</v>
      </c>
      <c r="F139" s="2"/>
      <c r="G139" s="2"/>
      <c r="H139" s="2"/>
      <c r="I139" s="2"/>
      <c r="J139" s="2"/>
      <c r="O139" s="444" t="s">
        <v>85</v>
      </c>
      <c r="P139" s="446" t="s">
        <v>43</v>
      </c>
      <c r="Q139" s="448" t="s">
        <v>86</v>
      </c>
      <c r="R139" s="449"/>
      <c r="T139" s="2"/>
      <c r="U139" s="2"/>
      <c r="V139" s="2"/>
      <c r="W139" s="2"/>
      <c r="X139" s="2"/>
    </row>
    <row r="140" spans="1:24" ht="12" customHeight="1" x14ac:dyDescent="0.15">
      <c r="A140" s="475" t="s">
        <v>85</v>
      </c>
      <c r="B140" s="477" t="s">
        <v>43</v>
      </c>
      <c r="C140" s="461" t="s">
        <v>86</v>
      </c>
      <c r="D140" s="461"/>
      <c r="E140" s="463"/>
      <c r="F140" s="2"/>
      <c r="G140" s="2"/>
      <c r="H140" s="2"/>
      <c r="I140" s="2"/>
      <c r="J140" s="2"/>
      <c r="O140" s="445"/>
      <c r="P140" s="447"/>
      <c r="Q140" s="159" t="s">
        <v>87</v>
      </c>
      <c r="R140" s="149" t="s">
        <v>90</v>
      </c>
      <c r="T140" s="2"/>
      <c r="U140" s="2"/>
      <c r="V140" s="2"/>
      <c r="W140" s="2"/>
      <c r="X140" s="2"/>
    </row>
    <row r="141" spans="1:24" ht="12" customHeight="1" x14ac:dyDescent="0.15">
      <c r="A141" s="503"/>
      <c r="B141" s="478"/>
      <c r="C141" s="138" t="s">
        <v>87</v>
      </c>
      <c r="D141" s="138" t="s">
        <v>90</v>
      </c>
      <c r="E141" s="130" t="s">
        <v>91</v>
      </c>
      <c r="F141" s="2"/>
      <c r="G141" s="2"/>
      <c r="H141" s="2"/>
      <c r="I141" s="2"/>
      <c r="J141" s="2"/>
      <c r="O141" s="150" t="s">
        <v>20</v>
      </c>
      <c r="P141" s="151">
        <v>3</v>
      </c>
      <c r="Q141" s="160">
        <v>37.065727696666663</v>
      </c>
      <c r="R141" s="161"/>
      <c r="T141" s="2"/>
      <c r="U141" s="2"/>
      <c r="V141" s="2"/>
      <c r="W141" s="2"/>
      <c r="X141" s="2"/>
    </row>
    <row r="142" spans="1:24" ht="12" customHeight="1" x14ac:dyDescent="0.15">
      <c r="A142" s="131" t="s">
        <v>20</v>
      </c>
      <c r="B142" s="132">
        <v>3</v>
      </c>
      <c r="C142" s="139">
        <v>53.450292400000002</v>
      </c>
      <c r="D142" s="140"/>
      <c r="E142" s="141"/>
      <c r="F142" s="2"/>
      <c r="G142" s="2"/>
      <c r="H142" s="2"/>
      <c r="I142" s="2"/>
      <c r="J142" s="2"/>
      <c r="O142" s="153" t="s">
        <v>19</v>
      </c>
      <c r="P142" s="154">
        <v>3</v>
      </c>
      <c r="Q142" s="162">
        <v>48.207623683333338</v>
      </c>
      <c r="R142" s="163"/>
      <c r="T142" s="2"/>
      <c r="U142" s="2"/>
      <c r="V142" s="2"/>
      <c r="W142" s="2"/>
      <c r="X142" s="2"/>
    </row>
    <row r="143" spans="1:24" ht="12" customHeight="1" x14ac:dyDescent="0.15">
      <c r="A143" s="133" t="s">
        <v>19</v>
      </c>
      <c r="B143" s="134">
        <v>3</v>
      </c>
      <c r="C143" s="142"/>
      <c r="D143" s="62">
        <v>72.357237713333333</v>
      </c>
      <c r="E143" s="143"/>
      <c r="F143" s="2"/>
      <c r="G143" s="2"/>
      <c r="H143" s="2"/>
      <c r="I143" s="2"/>
      <c r="J143" s="2"/>
      <c r="O143" s="153" t="s">
        <v>18</v>
      </c>
      <c r="P143" s="154">
        <v>3</v>
      </c>
      <c r="Q143" s="164"/>
      <c r="R143" s="165">
        <v>85.887179486666653</v>
      </c>
      <c r="T143" s="2"/>
      <c r="U143" s="2"/>
      <c r="V143" s="2"/>
      <c r="W143" s="2"/>
      <c r="X143" s="2"/>
    </row>
    <row r="144" spans="1:24" ht="12" customHeight="1" x14ac:dyDescent="0.15">
      <c r="A144" s="133" t="s">
        <v>18</v>
      </c>
      <c r="B144" s="134">
        <v>3</v>
      </c>
      <c r="C144" s="142"/>
      <c r="D144" s="142"/>
      <c r="E144" s="120">
        <v>96.899999999999991</v>
      </c>
      <c r="F144" s="2"/>
      <c r="G144" s="2"/>
      <c r="H144" s="2"/>
      <c r="I144" s="2"/>
      <c r="J144" s="2"/>
      <c r="O144" s="156" t="s">
        <v>62</v>
      </c>
      <c r="P144" s="157"/>
      <c r="Q144" s="166">
        <v>0.16093490250090314</v>
      </c>
      <c r="R144" s="158">
        <v>1</v>
      </c>
      <c r="T144" s="2"/>
      <c r="U144" s="2"/>
      <c r="V144" s="2"/>
      <c r="W144" s="2"/>
      <c r="X144" s="2"/>
    </row>
    <row r="145" spans="1:24" ht="12" customHeight="1" x14ac:dyDescent="0.15">
      <c r="A145" s="135" t="s">
        <v>62</v>
      </c>
      <c r="B145" s="136"/>
      <c r="C145" s="144">
        <v>1</v>
      </c>
      <c r="D145" s="144">
        <v>1</v>
      </c>
      <c r="E145" s="137">
        <v>1</v>
      </c>
      <c r="F145" s="2"/>
      <c r="G145" s="2"/>
      <c r="H145" s="2"/>
      <c r="I145" s="2"/>
      <c r="J145" s="2"/>
      <c r="O145" s="450" t="s">
        <v>88</v>
      </c>
      <c r="P145" s="450"/>
      <c r="Q145" s="450"/>
      <c r="R145" s="451"/>
      <c r="T145" s="2"/>
      <c r="U145" s="2"/>
      <c r="V145" s="2"/>
      <c r="W145" s="2"/>
      <c r="X145" s="2"/>
    </row>
    <row r="146" spans="1:24" ht="12" customHeight="1" x14ac:dyDescent="0.15">
      <c r="A146" s="438" t="s">
        <v>88</v>
      </c>
      <c r="B146" s="438"/>
      <c r="C146" s="438"/>
      <c r="D146" s="438"/>
      <c r="E146" s="504"/>
      <c r="F146" s="2"/>
      <c r="G146" s="2"/>
      <c r="H146" s="2"/>
      <c r="I146" s="2"/>
      <c r="J146" s="2"/>
      <c r="O146" s="450" t="s">
        <v>89</v>
      </c>
      <c r="P146" s="452"/>
      <c r="Q146" s="452"/>
      <c r="R146" s="453"/>
      <c r="T146" s="2"/>
      <c r="U146" s="2"/>
      <c r="V146" s="2"/>
      <c r="W146" s="2"/>
      <c r="X146" s="2"/>
    </row>
    <row r="147" spans="1:24" ht="12" customHeight="1" x14ac:dyDescent="0.15">
      <c r="A147" s="438" t="s">
        <v>89</v>
      </c>
      <c r="B147" s="439"/>
      <c r="C147" s="439"/>
      <c r="D147" s="439"/>
      <c r="E147" s="440"/>
      <c r="F147" s="2"/>
      <c r="G147" s="2"/>
      <c r="H147" s="2"/>
      <c r="I147" s="2"/>
      <c r="J147" s="2"/>
      <c r="T147" s="2"/>
      <c r="U147" s="2"/>
      <c r="V147" s="2"/>
      <c r="W147" s="2"/>
      <c r="X147" s="2"/>
    </row>
    <row r="148" spans="1:24" ht="12" customHeight="1" x14ac:dyDescent="0.15">
      <c r="F148" s="2"/>
      <c r="G148" s="2"/>
      <c r="H148" s="2"/>
      <c r="I148" s="2"/>
      <c r="J148" s="2"/>
      <c r="O148" s="441" t="s">
        <v>93</v>
      </c>
      <c r="P148" s="442"/>
      <c r="Q148" s="442"/>
      <c r="R148" s="443"/>
      <c r="T148" s="2"/>
      <c r="U148" s="2"/>
      <c r="V148" s="2"/>
      <c r="W148" s="2"/>
      <c r="X148" s="2"/>
    </row>
    <row r="149" spans="1:24" ht="12" customHeight="1" x14ac:dyDescent="0.15">
      <c r="A149" s="500" t="s">
        <v>55</v>
      </c>
      <c r="B149" s="501"/>
      <c r="C149" s="501"/>
      <c r="D149" s="501"/>
      <c r="E149" s="502"/>
      <c r="F149" s="2"/>
      <c r="G149" s="2"/>
      <c r="H149" s="2"/>
      <c r="I149" s="2"/>
      <c r="J149" s="2"/>
      <c r="O149" s="147" t="s">
        <v>153</v>
      </c>
      <c r="T149" s="2"/>
      <c r="U149" s="2"/>
      <c r="V149" s="2"/>
      <c r="W149" s="2"/>
      <c r="X149" s="2"/>
    </row>
    <row r="150" spans="1:24" ht="12" customHeight="1" x14ac:dyDescent="0.15">
      <c r="A150" s="103" t="s">
        <v>153</v>
      </c>
      <c r="F150" s="2"/>
      <c r="G150" s="2"/>
      <c r="H150" s="2"/>
      <c r="I150" s="2"/>
      <c r="J150" s="2"/>
      <c r="O150" s="444" t="s">
        <v>85</v>
      </c>
      <c r="P150" s="446" t="s">
        <v>43</v>
      </c>
      <c r="Q150" s="448" t="s">
        <v>86</v>
      </c>
      <c r="R150" s="449"/>
      <c r="T150" s="2"/>
      <c r="U150" s="2"/>
      <c r="V150" s="2"/>
      <c r="W150" s="2"/>
      <c r="X150" s="2"/>
    </row>
    <row r="151" spans="1:24" ht="12" customHeight="1" x14ac:dyDescent="0.15">
      <c r="A151" s="475" t="s">
        <v>85</v>
      </c>
      <c r="B151" s="477" t="s">
        <v>43</v>
      </c>
      <c r="C151" s="461" t="s">
        <v>86</v>
      </c>
      <c r="D151" s="461"/>
      <c r="E151" s="463"/>
      <c r="F151" s="2"/>
      <c r="G151" s="2"/>
      <c r="H151" s="2"/>
      <c r="I151" s="2"/>
      <c r="J151" s="2"/>
      <c r="O151" s="445"/>
      <c r="P151" s="447"/>
      <c r="Q151" s="159" t="s">
        <v>87</v>
      </c>
      <c r="R151" s="149" t="s">
        <v>90</v>
      </c>
      <c r="T151" s="2"/>
      <c r="U151" s="2"/>
      <c r="V151" s="2"/>
      <c r="W151" s="2"/>
      <c r="X151" s="2"/>
    </row>
    <row r="152" spans="1:24" ht="12" customHeight="1" x14ac:dyDescent="0.15">
      <c r="A152" s="503"/>
      <c r="B152" s="478"/>
      <c r="C152" s="138" t="s">
        <v>87</v>
      </c>
      <c r="D152" s="138" t="s">
        <v>90</v>
      </c>
      <c r="E152" s="130" t="s">
        <v>91</v>
      </c>
      <c r="F152" s="2"/>
      <c r="G152" s="2"/>
      <c r="H152" s="2"/>
      <c r="I152" s="2"/>
      <c r="J152" s="2"/>
      <c r="O152" s="150" t="s">
        <v>20</v>
      </c>
      <c r="P152" s="151">
        <v>3</v>
      </c>
      <c r="Q152" s="160">
        <v>35.591549300000004</v>
      </c>
      <c r="R152" s="161"/>
      <c r="T152" s="2"/>
      <c r="U152" s="2"/>
      <c r="V152" s="2"/>
      <c r="W152" s="2"/>
      <c r="X152" s="2"/>
    </row>
    <row r="153" spans="1:24" ht="12" customHeight="1" x14ac:dyDescent="0.15">
      <c r="A153" s="131" t="s">
        <v>20</v>
      </c>
      <c r="B153" s="132">
        <v>3</v>
      </c>
      <c r="C153" s="139">
        <v>28.620857700000002</v>
      </c>
      <c r="D153" s="140"/>
      <c r="E153" s="141"/>
      <c r="F153" s="2"/>
      <c r="G153" s="2"/>
      <c r="H153" s="2"/>
      <c r="I153" s="2"/>
      <c r="J153" s="2"/>
      <c r="O153" s="153" t="s">
        <v>19</v>
      </c>
      <c r="P153" s="154">
        <v>3</v>
      </c>
      <c r="Q153" s="162">
        <v>38.04541768</v>
      </c>
      <c r="R153" s="163"/>
      <c r="T153" s="2"/>
      <c r="U153" s="2"/>
      <c r="V153" s="2"/>
      <c r="W153" s="2"/>
      <c r="X153" s="2"/>
    </row>
    <row r="154" spans="1:24" ht="12" customHeight="1" x14ac:dyDescent="0.15">
      <c r="A154" s="133" t="s">
        <v>19</v>
      </c>
      <c r="B154" s="134">
        <v>3</v>
      </c>
      <c r="C154" s="142"/>
      <c r="D154" s="62">
        <v>46.069057106666662</v>
      </c>
      <c r="E154" s="143"/>
      <c r="F154" s="2"/>
      <c r="G154" s="2"/>
      <c r="H154" s="2"/>
      <c r="I154" s="2"/>
      <c r="J154" s="2"/>
      <c r="O154" s="153" t="s">
        <v>18</v>
      </c>
      <c r="P154" s="154">
        <v>3</v>
      </c>
      <c r="Q154" s="164"/>
      <c r="R154" s="165">
        <v>65.476923073333339</v>
      </c>
      <c r="T154" s="2"/>
      <c r="U154" s="2"/>
      <c r="V154" s="2"/>
      <c r="W154" s="2"/>
      <c r="X154" s="2"/>
    </row>
    <row r="155" spans="1:24" ht="12" customHeight="1" x14ac:dyDescent="0.15">
      <c r="A155" s="133" t="s">
        <v>18</v>
      </c>
      <c r="B155" s="134">
        <v>3</v>
      </c>
      <c r="C155" s="142"/>
      <c r="D155" s="142"/>
      <c r="E155" s="120">
        <v>68.733333333333334</v>
      </c>
      <c r="F155" s="2"/>
      <c r="G155" s="2"/>
      <c r="H155" s="2"/>
      <c r="I155" s="2"/>
      <c r="J155" s="2"/>
      <c r="O155" s="156" t="s">
        <v>62</v>
      </c>
      <c r="P155" s="157"/>
      <c r="Q155" s="166">
        <v>0.62769489286665547</v>
      </c>
      <c r="R155" s="158">
        <v>1</v>
      </c>
      <c r="T155" s="2"/>
      <c r="U155" s="2"/>
      <c r="V155" s="2"/>
      <c r="W155" s="2"/>
      <c r="X155" s="2"/>
    </row>
    <row r="156" spans="1:24" ht="12" customHeight="1" x14ac:dyDescent="0.15">
      <c r="A156" s="135" t="s">
        <v>62</v>
      </c>
      <c r="B156" s="136"/>
      <c r="C156" s="144">
        <v>1</v>
      </c>
      <c r="D156" s="144">
        <v>1</v>
      </c>
      <c r="E156" s="137">
        <v>1</v>
      </c>
      <c r="F156" s="2"/>
      <c r="G156" s="2"/>
      <c r="H156" s="2"/>
      <c r="I156" s="2"/>
      <c r="J156" s="2"/>
      <c r="O156" s="450" t="s">
        <v>88</v>
      </c>
      <c r="P156" s="450"/>
      <c r="Q156" s="450"/>
      <c r="R156" s="451"/>
      <c r="T156" s="2"/>
      <c r="U156" s="2"/>
      <c r="V156" s="2"/>
      <c r="W156" s="2"/>
      <c r="X156" s="2"/>
    </row>
    <row r="157" spans="1:24" ht="12" customHeight="1" x14ac:dyDescent="0.15">
      <c r="A157" s="438" t="s">
        <v>88</v>
      </c>
      <c r="B157" s="438"/>
      <c r="C157" s="438"/>
      <c r="D157" s="438"/>
      <c r="E157" s="504"/>
      <c r="F157" s="2"/>
      <c r="G157" s="2"/>
      <c r="H157" s="2"/>
      <c r="I157" s="2"/>
      <c r="J157" s="2"/>
      <c r="O157" s="450" t="s">
        <v>89</v>
      </c>
      <c r="P157" s="452"/>
      <c r="Q157" s="452"/>
      <c r="R157" s="453"/>
      <c r="T157" s="2"/>
      <c r="U157" s="2"/>
      <c r="V157" s="2"/>
      <c r="W157" s="2"/>
      <c r="X157" s="2"/>
    </row>
    <row r="158" spans="1:24" ht="12" customHeight="1" x14ac:dyDescent="0.15">
      <c r="A158" s="438" t="s">
        <v>89</v>
      </c>
      <c r="B158" s="439"/>
      <c r="C158" s="439"/>
      <c r="D158" s="439"/>
      <c r="E158" s="440"/>
      <c r="F158" s="2"/>
      <c r="G158" s="2"/>
      <c r="H158" s="2"/>
      <c r="I158" s="2"/>
      <c r="J158" s="2"/>
      <c r="T158" s="2"/>
      <c r="U158" s="2"/>
      <c r="V158" s="2"/>
      <c r="W158" s="2"/>
      <c r="X158" s="2"/>
    </row>
    <row r="159" spans="1:24" ht="12" customHeight="1" x14ac:dyDescent="0.15">
      <c r="F159" s="2"/>
      <c r="G159" s="2"/>
      <c r="H159" s="2"/>
      <c r="I159" s="2"/>
      <c r="J159" s="2"/>
      <c r="O159" s="441" t="s">
        <v>94</v>
      </c>
      <c r="P159" s="442"/>
      <c r="Q159" s="442"/>
      <c r="R159" s="442"/>
      <c r="S159" s="443"/>
      <c r="T159" s="2"/>
      <c r="U159" s="2"/>
      <c r="V159" s="2"/>
      <c r="W159" s="2"/>
      <c r="X159" s="2"/>
    </row>
    <row r="160" spans="1:24" ht="12" customHeight="1" x14ac:dyDescent="0.15">
      <c r="A160" s="500" t="s">
        <v>56</v>
      </c>
      <c r="B160" s="501"/>
      <c r="C160" s="501"/>
      <c r="D160" s="501"/>
      <c r="E160" s="502"/>
      <c r="F160" s="2"/>
      <c r="G160" s="2"/>
      <c r="H160" s="2"/>
      <c r="I160" s="2"/>
      <c r="J160" s="2"/>
      <c r="O160" s="147" t="s">
        <v>153</v>
      </c>
      <c r="T160" s="2"/>
      <c r="U160" s="2"/>
      <c r="V160" s="2"/>
      <c r="W160" s="2"/>
      <c r="X160" s="2"/>
    </row>
    <row r="161" spans="1:24" ht="12" customHeight="1" x14ac:dyDescent="0.15">
      <c r="A161" s="103" t="s">
        <v>153</v>
      </c>
      <c r="F161" s="2"/>
      <c r="G161" s="2"/>
      <c r="H161" s="2"/>
      <c r="I161" s="2"/>
      <c r="J161" s="2"/>
      <c r="O161" s="444" t="s">
        <v>85</v>
      </c>
      <c r="P161" s="446" t="s">
        <v>43</v>
      </c>
      <c r="Q161" s="448" t="s">
        <v>86</v>
      </c>
      <c r="R161" s="448"/>
      <c r="S161" s="449"/>
      <c r="T161" s="2"/>
      <c r="U161" s="2"/>
      <c r="V161" s="2"/>
      <c r="W161" s="2"/>
      <c r="X161" s="2"/>
    </row>
    <row r="162" spans="1:24" ht="12" customHeight="1" x14ac:dyDescent="0.15">
      <c r="A162" s="475" t="s">
        <v>85</v>
      </c>
      <c r="B162" s="477" t="s">
        <v>43</v>
      </c>
      <c r="C162" s="461" t="s">
        <v>86</v>
      </c>
      <c r="D162" s="461"/>
      <c r="E162" s="463"/>
      <c r="F162" s="2"/>
      <c r="G162" s="2"/>
      <c r="H162" s="2"/>
      <c r="I162" s="2"/>
      <c r="J162" s="2"/>
      <c r="O162" s="445"/>
      <c r="P162" s="447"/>
      <c r="Q162" s="159" t="s">
        <v>87</v>
      </c>
      <c r="R162" s="159" t="s">
        <v>90</v>
      </c>
      <c r="S162" s="149" t="s">
        <v>91</v>
      </c>
      <c r="T162" s="2"/>
      <c r="U162" s="2"/>
      <c r="V162" s="2"/>
      <c r="W162" s="2"/>
      <c r="X162" s="2"/>
    </row>
    <row r="163" spans="1:24" ht="12" customHeight="1" x14ac:dyDescent="0.15">
      <c r="A163" s="503"/>
      <c r="B163" s="478"/>
      <c r="C163" s="138" t="s">
        <v>87</v>
      </c>
      <c r="D163" s="138" t="s">
        <v>90</v>
      </c>
      <c r="E163" s="130" t="s">
        <v>91</v>
      </c>
      <c r="F163" s="2"/>
      <c r="G163" s="2"/>
      <c r="H163" s="2"/>
      <c r="I163" s="2"/>
      <c r="J163" s="2"/>
      <c r="O163" s="150" t="s">
        <v>20</v>
      </c>
      <c r="P163" s="151">
        <v>3</v>
      </c>
      <c r="Q163" s="160">
        <v>29.901408450000002</v>
      </c>
      <c r="R163" s="167"/>
      <c r="S163" s="161"/>
      <c r="T163" s="2"/>
      <c r="U163" s="2"/>
      <c r="V163" s="2"/>
      <c r="W163" s="2"/>
      <c r="X163" s="2"/>
    </row>
    <row r="164" spans="1:24" ht="12" customHeight="1" x14ac:dyDescent="0.15">
      <c r="A164" s="131" t="s">
        <v>20</v>
      </c>
      <c r="B164" s="132">
        <v>3</v>
      </c>
      <c r="C164" s="139">
        <v>19.17153996</v>
      </c>
      <c r="D164" s="140"/>
      <c r="E164" s="141"/>
      <c r="F164" s="2"/>
      <c r="G164" s="2"/>
      <c r="H164" s="2"/>
      <c r="I164" s="2"/>
      <c r="J164" s="2"/>
      <c r="O164" s="153" t="s">
        <v>19</v>
      </c>
      <c r="P164" s="154">
        <v>3</v>
      </c>
      <c r="Q164" s="164"/>
      <c r="R164" s="162">
        <v>37.185725873333332</v>
      </c>
      <c r="S164" s="163"/>
      <c r="T164" s="2"/>
      <c r="U164" s="2"/>
      <c r="V164" s="2"/>
      <c r="W164" s="2"/>
      <c r="X164" s="2"/>
    </row>
    <row r="165" spans="1:24" ht="12" customHeight="1" x14ac:dyDescent="0.15">
      <c r="A165" s="133" t="s">
        <v>19</v>
      </c>
      <c r="B165" s="134">
        <v>3</v>
      </c>
      <c r="C165" s="142"/>
      <c r="D165" s="62">
        <v>34.707835326666661</v>
      </c>
      <c r="E165" s="143"/>
      <c r="F165" s="2"/>
      <c r="G165" s="2"/>
      <c r="H165" s="2"/>
      <c r="I165" s="2"/>
      <c r="J165" s="2"/>
      <c r="O165" s="153" t="s">
        <v>18</v>
      </c>
      <c r="P165" s="154">
        <v>3</v>
      </c>
      <c r="Q165" s="164"/>
      <c r="R165" s="164"/>
      <c r="S165" s="165">
        <v>57.620512819999995</v>
      </c>
      <c r="T165" s="2"/>
      <c r="U165" s="2"/>
      <c r="V165" s="2"/>
      <c r="W165" s="2"/>
      <c r="X165" s="2"/>
    </row>
    <row r="166" spans="1:24" ht="12" customHeight="1" x14ac:dyDescent="0.15">
      <c r="A166" s="133" t="s">
        <v>18</v>
      </c>
      <c r="B166" s="134">
        <v>3</v>
      </c>
      <c r="C166" s="142"/>
      <c r="D166" s="142"/>
      <c r="E166" s="120">
        <v>56.488888889999998</v>
      </c>
      <c r="F166" s="2"/>
      <c r="G166" s="2"/>
      <c r="H166" s="2"/>
      <c r="I166" s="2"/>
      <c r="J166" s="2"/>
      <c r="O166" s="156" t="s">
        <v>62</v>
      </c>
      <c r="P166" s="157"/>
      <c r="Q166" s="166">
        <v>1</v>
      </c>
      <c r="R166" s="166">
        <v>1</v>
      </c>
      <c r="S166" s="158">
        <v>1</v>
      </c>
      <c r="T166" s="2"/>
      <c r="U166" s="2"/>
      <c r="V166" s="2"/>
      <c r="W166" s="2"/>
      <c r="X166" s="2"/>
    </row>
    <row r="167" spans="1:24" ht="12" customHeight="1" x14ac:dyDescent="0.15">
      <c r="A167" s="135" t="s">
        <v>62</v>
      </c>
      <c r="B167" s="136"/>
      <c r="C167" s="144">
        <v>1</v>
      </c>
      <c r="D167" s="144">
        <v>1</v>
      </c>
      <c r="E167" s="137">
        <v>1</v>
      </c>
      <c r="F167" s="2"/>
      <c r="G167" s="2"/>
      <c r="H167" s="2"/>
      <c r="I167" s="2"/>
      <c r="J167" s="2"/>
      <c r="O167" s="450" t="s">
        <v>88</v>
      </c>
      <c r="P167" s="450"/>
      <c r="Q167" s="450"/>
      <c r="R167" s="450"/>
      <c r="S167" s="451"/>
      <c r="T167" s="2"/>
      <c r="U167" s="2"/>
      <c r="V167" s="2"/>
      <c r="W167" s="2"/>
      <c r="X167" s="2"/>
    </row>
    <row r="168" spans="1:24" ht="12" customHeight="1" x14ac:dyDescent="0.15">
      <c r="A168" s="438" t="s">
        <v>88</v>
      </c>
      <c r="B168" s="438"/>
      <c r="C168" s="438"/>
      <c r="D168" s="438"/>
      <c r="E168" s="504"/>
      <c r="F168" s="2"/>
      <c r="G168" s="2"/>
      <c r="H168" s="2"/>
      <c r="I168" s="2"/>
      <c r="J168" s="2"/>
      <c r="O168" s="450" t="s">
        <v>89</v>
      </c>
      <c r="P168" s="452"/>
      <c r="Q168" s="452"/>
      <c r="R168" s="452"/>
      <c r="S168" s="453"/>
      <c r="T168" s="2"/>
      <c r="U168" s="2"/>
      <c r="V168" s="2"/>
      <c r="W168" s="2"/>
      <c r="X168" s="2"/>
    </row>
    <row r="169" spans="1:24" ht="12" customHeight="1" x14ac:dyDescent="0.15">
      <c r="A169" s="438" t="s">
        <v>89</v>
      </c>
      <c r="B169" s="439"/>
      <c r="C169" s="439"/>
      <c r="D169" s="439"/>
      <c r="E169" s="440"/>
      <c r="F169" s="2"/>
      <c r="G169" s="2"/>
      <c r="H169" s="2"/>
      <c r="I169" s="2"/>
      <c r="J169" s="2"/>
      <c r="T169" s="2"/>
      <c r="U169" s="2"/>
      <c r="V169" s="2"/>
      <c r="W169" s="2"/>
      <c r="X169" s="2"/>
    </row>
    <row r="170" spans="1:24" ht="12" customHeight="1" x14ac:dyDescent="0.15">
      <c r="F170" s="2"/>
      <c r="G170" s="2"/>
      <c r="H170" s="2"/>
      <c r="I170" s="2"/>
      <c r="J170" s="2"/>
      <c r="O170" s="441" t="s">
        <v>95</v>
      </c>
      <c r="P170" s="442"/>
      <c r="Q170" s="442"/>
      <c r="R170" s="443"/>
      <c r="T170" s="2"/>
      <c r="U170" s="2"/>
      <c r="V170" s="2"/>
      <c r="W170" s="2"/>
      <c r="X170" s="2"/>
    </row>
    <row r="171" spans="1:24" ht="12" customHeight="1" x14ac:dyDescent="0.15">
      <c r="A171" s="500" t="s">
        <v>57</v>
      </c>
      <c r="B171" s="501"/>
      <c r="C171" s="501"/>
      <c r="D171" s="502"/>
      <c r="F171" s="2"/>
      <c r="G171" s="2"/>
      <c r="H171" s="2"/>
      <c r="I171" s="2"/>
      <c r="J171" s="2"/>
      <c r="O171" s="147" t="s">
        <v>153</v>
      </c>
      <c r="T171" s="2"/>
      <c r="U171" s="2"/>
      <c r="V171" s="2"/>
      <c r="W171" s="2"/>
      <c r="X171" s="2"/>
    </row>
    <row r="172" spans="1:24" ht="12" customHeight="1" x14ac:dyDescent="0.15">
      <c r="A172" s="103" t="s">
        <v>153</v>
      </c>
      <c r="F172" s="2"/>
      <c r="G172" s="2"/>
      <c r="H172" s="2"/>
      <c r="I172" s="2"/>
      <c r="J172" s="2"/>
      <c r="O172" s="444" t="s">
        <v>85</v>
      </c>
      <c r="P172" s="446" t="s">
        <v>43</v>
      </c>
      <c r="Q172" s="448" t="s">
        <v>86</v>
      </c>
      <c r="R172" s="449"/>
      <c r="T172" s="2"/>
      <c r="U172" s="2"/>
      <c r="V172" s="2"/>
      <c r="W172" s="2"/>
      <c r="X172" s="2"/>
    </row>
    <row r="173" spans="1:24" ht="12" customHeight="1" x14ac:dyDescent="0.15">
      <c r="A173" s="475" t="s">
        <v>85</v>
      </c>
      <c r="B173" s="477" t="s">
        <v>43</v>
      </c>
      <c r="C173" s="461" t="s">
        <v>86</v>
      </c>
      <c r="D173" s="463"/>
      <c r="F173" s="2"/>
      <c r="G173" s="2"/>
      <c r="H173" s="2"/>
      <c r="I173" s="2"/>
      <c r="J173" s="2"/>
      <c r="O173" s="445"/>
      <c r="P173" s="447"/>
      <c r="Q173" s="159" t="s">
        <v>87</v>
      </c>
      <c r="R173" s="149" t="s">
        <v>90</v>
      </c>
      <c r="T173" s="2"/>
      <c r="U173" s="2"/>
      <c r="V173" s="2"/>
      <c r="W173" s="2"/>
      <c r="X173" s="2"/>
    </row>
    <row r="174" spans="1:24" ht="12" customHeight="1" x14ac:dyDescent="0.15">
      <c r="A174" s="503"/>
      <c r="B174" s="478"/>
      <c r="C174" s="138" t="s">
        <v>87</v>
      </c>
      <c r="D174" s="130" t="s">
        <v>90</v>
      </c>
      <c r="F174" s="2"/>
      <c r="G174" s="2"/>
      <c r="H174" s="2"/>
      <c r="I174" s="2"/>
      <c r="J174" s="2"/>
      <c r="O174" s="150" t="s">
        <v>20</v>
      </c>
      <c r="P174" s="151">
        <v>3</v>
      </c>
      <c r="Q174" s="160">
        <v>25.441314553333331</v>
      </c>
      <c r="R174" s="161"/>
      <c r="T174" s="2"/>
      <c r="U174" s="2"/>
      <c r="V174" s="2"/>
      <c r="W174" s="2"/>
      <c r="X174" s="2"/>
    </row>
    <row r="175" spans="1:24" ht="12" customHeight="1" x14ac:dyDescent="0.15">
      <c r="A175" s="131" t="s">
        <v>20</v>
      </c>
      <c r="B175" s="132">
        <v>3</v>
      </c>
      <c r="C175" s="139">
        <v>16.442495130000001</v>
      </c>
      <c r="D175" s="141"/>
      <c r="F175" s="2"/>
      <c r="G175" s="2"/>
      <c r="H175" s="2"/>
      <c r="I175" s="2"/>
      <c r="J175" s="2"/>
      <c r="O175" s="153" t="s">
        <v>19</v>
      </c>
      <c r="P175" s="154">
        <v>3</v>
      </c>
      <c r="Q175" s="162">
        <v>28.426601783333336</v>
      </c>
      <c r="R175" s="163"/>
      <c r="T175" s="2"/>
      <c r="U175" s="2"/>
      <c r="V175" s="2"/>
      <c r="W175" s="2"/>
      <c r="X175" s="2"/>
    </row>
    <row r="176" spans="1:24" ht="12" customHeight="1" x14ac:dyDescent="0.15">
      <c r="A176" s="133" t="s">
        <v>19</v>
      </c>
      <c r="B176" s="134">
        <v>3</v>
      </c>
      <c r="C176" s="62">
        <v>22.729083666666668</v>
      </c>
      <c r="D176" s="143"/>
      <c r="F176" s="2"/>
      <c r="G176" s="2"/>
      <c r="H176" s="2"/>
      <c r="I176" s="2"/>
      <c r="J176" s="2"/>
      <c r="O176" s="153" t="s">
        <v>18</v>
      </c>
      <c r="P176" s="154">
        <v>3</v>
      </c>
      <c r="Q176" s="164"/>
      <c r="R176" s="165">
        <v>50.789743593333334</v>
      </c>
      <c r="T176" s="2"/>
      <c r="U176" s="2"/>
      <c r="V176" s="2"/>
      <c r="W176" s="2"/>
      <c r="X176" s="2"/>
    </row>
    <row r="177" spans="1:24" ht="12" customHeight="1" x14ac:dyDescent="0.15">
      <c r="A177" s="133" t="s">
        <v>18</v>
      </c>
      <c r="B177" s="134">
        <v>3</v>
      </c>
      <c r="C177" s="142"/>
      <c r="D177" s="120">
        <v>37.52222222333333</v>
      </c>
      <c r="F177" s="2"/>
      <c r="G177" s="2"/>
      <c r="H177" s="2"/>
      <c r="I177" s="2"/>
      <c r="J177" s="2"/>
      <c r="O177" s="156" t="s">
        <v>62</v>
      </c>
      <c r="P177" s="157"/>
      <c r="Q177" s="166">
        <v>0.67263471553335974</v>
      </c>
      <c r="R177" s="158">
        <v>1</v>
      </c>
      <c r="T177" s="2"/>
      <c r="U177" s="2"/>
      <c r="V177" s="2"/>
      <c r="W177" s="2"/>
      <c r="X177" s="2"/>
    </row>
    <row r="178" spans="1:24" ht="12" customHeight="1" x14ac:dyDescent="0.15">
      <c r="A178" s="135" t="s">
        <v>62</v>
      </c>
      <c r="B178" s="136"/>
      <c r="C178" s="144">
        <v>7.2439669133985835E-2</v>
      </c>
      <c r="D178" s="137">
        <v>1</v>
      </c>
      <c r="F178" s="2"/>
      <c r="G178" s="2"/>
      <c r="H178" s="2"/>
      <c r="I178" s="2"/>
      <c r="J178" s="2"/>
      <c r="O178" s="450" t="s">
        <v>88</v>
      </c>
      <c r="P178" s="450"/>
      <c r="Q178" s="450"/>
      <c r="R178" s="451"/>
      <c r="T178" s="2"/>
      <c r="U178" s="2"/>
      <c r="V178" s="2"/>
      <c r="W178" s="2"/>
      <c r="X178" s="2"/>
    </row>
    <row r="179" spans="1:24" ht="12" customHeight="1" x14ac:dyDescent="0.15">
      <c r="A179" s="438" t="s">
        <v>88</v>
      </c>
      <c r="B179" s="438"/>
      <c r="C179" s="438"/>
      <c r="D179" s="504"/>
      <c r="F179" s="2"/>
      <c r="G179" s="2"/>
      <c r="H179" s="2"/>
      <c r="I179" s="2"/>
      <c r="J179" s="2"/>
      <c r="O179" s="450" t="s">
        <v>89</v>
      </c>
      <c r="P179" s="452"/>
      <c r="Q179" s="452"/>
      <c r="R179" s="453"/>
      <c r="T179" s="2"/>
      <c r="U179" s="2"/>
      <c r="V179" s="2"/>
      <c r="W179" s="2"/>
      <c r="X179" s="2"/>
    </row>
    <row r="180" spans="1:24" ht="12" customHeight="1" x14ac:dyDescent="0.15">
      <c r="A180" s="438" t="s">
        <v>89</v>
      </c>
      <c r="B180" s="439"/>
      <c r="C180" s="439"/>
      <c r="D180" s="440"/>
      <c r="F180" s="2"/>
      <c r="G180" s="2"/>
      <c r="H180" s="2"/>
      <c r="I180" s="2"/>
      <c r="J180" s="2"/>
      <c r="O180" s="438" t="s">
        <v>89</v>
      </c>
      <c r="P180" s="439"/>
      <c r="Q180" s="439"/>
      <c r="R180" s="440"/>
      <c r="T180" s="2"/>
      <c r="U180" s="2"/>
      <c r="V180" s="2"/>
      <c r="W180" s="2"/>
      <c r="X180" s="2"/>
    </row>
    <row r="181" spans="1:24" ht="12" customHeight="1" x14ac:dyDescent="0.15">
      <c r="A181" s="2"/>
      <c r="B181" s="2"/>
      <c r="C181" s="2"/>
      <c r="D181" s="2"/>
      <c r="E181" s="2"/>
      <c r="F181" s="2"/>
      <c r="G181" s="2"/>
      <c r="H181" s="2"/>
      <c r="I181" s="2"/>
      <c r="J181" s="2"/>
      <c r="O181" s="2"/>
      <c r="P181" s="2"/>
      <c r="Q181" s="2"/>
      <c r="R181" s="2"/>
      <c r="S181" s="2"/>
      <c r="T181" s="2"/>
      <c r="U181" s="2"/>
      <c r="V181" s="2"/>
      <c r="W181" s="2"/>
      <c r="X181" s="2"/>
    </row>
    <row r="182" spans="1:24" ht="12" customHeight="1" x14ac:dyDescent="0.15">
      <c r="A182" s="2"/>
      <c r="B182" s="2"/>
      <c r="C182" s="2"/>
      <c r="D182" s="2"/>
      <c r="E182" s="2"/>
      <c r="F182" s="2"/>
      <c r="G182" s="2"/>
      <c r="H182" s="2"/>
      <c r="I182" s="2"/>
      <c r="J182" s="2"/>
      <c r="O182" s="2"/>
      <c r="P182" s="2"/>
      <c r="Q182" s="2"/>
      <c r="R182" s="2"/>
      <c r="S182" s="2"/>
      <c r="T182" s="2"/>
      <c r="U182" s="2"/>
      <c r="V182" s="2"/>
      <c r="W182" s="2"/>
      <c r="X182" s="2"/>
    </row>
    <row r="183" spans="1:24" ht="12" customHeight="1" x14ac:dyDescent="0.15">
      <c r="A183" s="2"/>
      <c r="B183" s="2"/>
      <c r="C183" s="2"/>
      <c r="D183" s="2"/>
      <c r="E183" s="2"/>
      <c r="F183" s="2"/>
      <c r="G183" s="2"/>
      <c r="H183" s="2"/>
      <c r="I183" s="2"/>
      <c r="J183" s="2"/>
      <c r="O183" s="2"/>
      <c r="P183" s="2"/>
      <c r="Q183" s="2"/>
      <c r="R183" s="2"/>
      <c r="S183" s="2"/>
      <c r="T183" s="2"/>
      <c r="U183" s="2"/>
      <c r="V183" s="2"/>
      <c r="W183" s="2"/>
      <c r="X183" s="2"/>
    </row>
    <row r="184" spans="1:24" ht="12" customHeight="1" x14ac:dyDescent="0.15">
      <c r="A184" s="2"/>
      <c r="B184" s="2"/>
      <c r="C184" s="2"/>
      <c r="D184" s="2"/>
      <c r="E184" s="2"/>
      <c r="F184" s="2"/>
      <c r="G184" s="2"/>
      <c r="H184" s="2"/>
      <c r="I184" s="2"/>
      <c r="J184" s="2"/>
      <c r="O184" s="2"/>
      <c r="P184" s="2"/>
      <c r="Q184" s="2"/>
      <c r="R184" s="2"/>
      <c r="S184" s="2"/>
      <c r="T184" s="2"/>
      <c r="U184" s="2"/>
      <c r="V184" s="2"/>
      <c r="W184" s="2"/>
      <c r="X184" s="2"/>
    </row>
    <row r="185" spans="1:24" ht="12" customHeight="1" x14ac:dyDescent="0.15">
      <c r="A185" s="2"/>
      <c r="B185" s="2"/>
      <c r="C185" s="2"/>
      <c r="D185" s="2"/>
      <c r="E185" s="2"/>
      <c r="F185" s="2"/>
      <c r="G185" s="2"/>
      <c r="H185" s="2"/>
      <c r="I185" s="2"/>
      <c r="J185" s="2"/>
      <c r="O185" s="2"/>
      <c r="P185" s="2"/>
      <c r="Q185" s="2"/>
      <c r="R185" s="2"/>
      <c r="S185" s="2"/>
      <c r="T185" s="2"/>
      <c r="U185" s="2"/>
      <c r="V185" s="2"/>
      <c r="W185" s="2"/>
      <c r="X185" s="2"/>
    </row>
    <row r="186" spans="1:24" ht="12" customHeight="1" x14ac:dyDescent="0.15">
      <c r="A186" s="2"/>
      <c r="B186" s="2"/>
      <c r="C186" s="2"/>
      <c r="D186" s="2"/>
      <c r="E186" s="2"/>
      <c r="F186" s="2"/>
      <c r="G186" s="2"/>
      <c r="H186" s="2"/>
      <c r="I186" s="2"/>
      <c r="J186" s="2"/>
      <c r="O186" s="2"/>
      <c r="P186" s="2"/>
      <c r="Q186" s="2"/>
      <c r="R186" s="2"/>
      <c r="S186" s="2"/>
      <c r="T186" s="2"/>
      <c r="U186" s="2"/>
      <c r="V186" s="2"/>
      <c r="W186" s="2"/>
      <c r="X186" s="2"/>
    </row>
    <row r="187" spans="1:24" ht="12" customHeight="1" x14ac:dyDescent="0.15">
      <c r="A187" s="2"/>
      <c r="B187" s="2"/>
      <c r="C187" s="2"/>
      <c r="D187" s="2"/>
      <c r="E187" s="2"/>
      <c r="F187" s="2"/>
      <c r="G187" s="2"/>
      <c r="H187" s="2"/>
      <c r="I187" s="2"/>
      <c r="J187" s="2"/>
      <c r="O187" s="2"/>
      <c r="P187" s="2"/>
      <c r="Q187" s="2"/>
      <c r="R187" s="2"/>
      <c r="S187" s="2"/>
      <c r="T187" s="2"/>
      <c r="U187" s="2"/>
      <c r="V187" s="2"/>
      <c r="W187" s="2"/>
      <c r="X187" s="2"/>
    </row>
    <row r="188" spans="1:24" ht="12" customHeight="1" x14ac:dyDescent="0.15">
      <c r="A188" s="2"/>
      <c r="B188" s="2"/>
      <c r="C188" s="2"/>
      <c r="D188" s="2"/>
      <c r="E188" s="2"/>
      <c r="F188" s="2"/>
      <c r="G188" s="2"/>
      <c r="H188" s="2"/>
      <c r="I188" s="2"/>
      <c r="J188" s="2"/>
      <c r="O188" s="2"/>
      <c r="P188" s="2"/>
      <c r="Q188" s="2"/>
      <c r="R188" s="2"/>
      <c r="S188" s="2"/>
      <c r="T188" s="2"/>
      <c r="U188" s="2"/>
      <c r="V188" s="2"/>
      <c r="W188" s="2"/>
      <c r="X188" s="2"/>
    </row>
    <row r="189" spans="1:24" ht="12" customHeight="1" x14ac:dyDescent="0.15">
      <c r="A189" s="2"/>
      <c r="B189" s="2"/>
      <c r="C189" s="2"/>
      <c r="D189" s="2"/>
      <c r="E189" s="2"/>
      <c r="F189" s="2"/>
      <c r="G189" s="2"/>
      <c r="H189" s="2"/>
      <c r="I189" s="2"/>
      <c r="J189" s="2"/>
      <c r="O189" s="2"/>
      <c r="P189" s="2"/>
      <c r="Q189" s="2"/>
      <c r="R189" s="2"/>
      <c r="S189" s="2"/>
      <c r="T189" s="2"/>
      <c r="U189" s="2"/>
      <c r="V189" s="2"/>
      <c r="W189" s="2"/>
      <c r="X189" s="2"/>
    </row>
    <row r="190" spans="1:24" ht="12" customHeight="1" x14ac:dyDescent="0.15">
      <c r="A190" s="2"/>
      <c r="B190" s="2"/>
      <c r="C190" s="2"/>
      <c r="D190" s="2"/>
      <c r="E190" s="2"/>
      <c r="F190" s="2"/>
      <c r="G190" s="2"/>
      <c r="H190" s="2"/>
      <c r="I190" s="2"/>
      <c r="J190" s="2"/>
      <c r="O190" s="2"/>
      <c r="P190" s="2"/>
      <c r="Q190" s="2"/>
      <c r="R190" s="2"/>
      <c r="S190" s="2"/>
      <c r="T190" s="2"/>
      <c r="U190" s="2"/>
      <c r="V190" s="2"/>
      <c r="W190" s="2"/>
      <c r="X190" s="2"/>
    </row>
    <row r="191" spans="1:24" ht="12" customHeight="1" x14ac:dyDescent="0.15">
      <c r="A191" s="2"/>
      <c r="B191" s="2"/>
      <c r="C191" s="2"/>
      <c r="D191" s="2"/>
      <c r="E191" s="2"/>
      <c r="F191" s="2"/>
      <c r="G191" s="2"/>
      <c r="H191" s="2"/>
      <c r="I191" s="2"/>
      <c r="J191" s="2"/>
      <c r="O191" s="2"/>
      <c r="P191" s="2"/>
      <c r="Q191" s="2"/>
      <c r="R191" s="2"/>
      <c r="S191" s="2"/>
      <c r="T191" s="2"/>
      <c r="U191" s="2"/>
      <c r="V191" s="2"/>
      <c r="W191" s="2"/>
      <c r="X191" s="2"/>
    </row>
    <row r="192" spans="1:24" ht="12" customHeight="1" x14ac:dyDescent="0.15">
      <c r="A192" s="2"/>
      <c r="B192" s="2"/>
      <c r="C192" s="2"/>
      <c r="D192" s="2"/>
      <c r="E192" s="2"/>
      <c r="F192" s="2"/>
      <c r="G192" s="2"/>
      <c r="H192" s="2"/>
      <c r="I192" s="2"/>
      <c r="J192" s="2"/>
      <c r="O192" s="2"/>
      <c r="P192" s="2"/>
      <c r="Q192" s="2"/>
      <c r="R192" s="2"/>
      <c r="S192" s="2"/>
      <c r="T192" s="2"/>
      <c r="U192" s="2"/>
      <c r="V192" s="2"/>
      <c r="W192" s="2"/>
      <c r="X192" s="2"/>
    </row>
    <row r="193" spans="1:24" ht="12" customHeight="1" x14ac:dyDescent="0.15">
      <c r="A193" s="2"/>
      <c r="B193" s="2"/>
      <c r="C193" s="2"/>
      <c r="D193" s="2"/>
      <c r="E193" s="2"/>
      <c r="F193" s="2"/>
      <c r="G193" s="2"/>
      <c r="H193" s="2"/>
      <c r="I193" s="2"/>
      <c r="J193" s="2"/>
      <c r="O193" s="2"/>
      <c r="P193" s="2"/>
      <c r="Q193" s="2"/>
      <c r="R193" s="2"/>
      <c r="S193" s="2"/>
      <c r="T193" s="2"/>
      <c r="U193" s="2"/>
      <c r="V193" s="2"/>
      <c r="W193" s="2"/>
      <c r="X193" s="2"/>
    </row>
    <row r="194" spans="1:24" ht="12" customHeight="1" x14ac:dyDescent="0.15">
      <c r="A194" s="2"/>
      <c r="B194" s="2"/>
      <c r="C194" s="2"/>
      <c r="D194" s="2"/>
      <c r="E194" s="2"/>
      <c r="F194" s="2"/>
      <c r="G194" s="2"/>
      <c r="H194" s="2"/>
      <c r="I194" s="2"/>
      <c r="J194" s="2"/>
      <c r="O194" s="2"/>
      <c r="P194" s="2"/>
      <c r="Q194" s="2"/>
      <c r="R194" s="2"/>
      <c r="S194" s="2"/>
      <c r="T194" s="2"/>
      <c r="U194" s="2"/>
      <c r="V194" s="2"/>
      <c r="W194" s="2"/>
      <c r="X194" s="2"/>
    </row>
    <row r="195" spans="1:24" ht="12" customHeight="1" x14ac:dyDescent="0.15">
      <c r="A195" s="2"/>
      <c r="B195" s="2"/>
      <c r="C195" s="2"/>
      <c r="D195" s="2"/>
      <c r="E195" s="2"/>
      <c r="F195" s="2"/>
      <c r="G195" s="2"/>
      <c r="H195" s="2"/>
      <c r="I195" s="2"/>
      <c r="J195" s="2"/>
      <c r="O195" s="2"/>
      <c r="P195" s="2"/>
      <c r="Q195" s="2"/>
      <c r="R195" s="2"/>
      <c r="S195" s="2"/>
      <c r="T195" s="2"/>
      <c r="U195" s="2"/>
      <c r="V195" s="2"/>
      <c r="W195" s="2"/>
      <c r="X195" s="2"/>
    </row>
    <row r="196" spans="1:24" ht="12" customHeight="1" x14ac:dyDescent="0.15">
      <c r="A196" s="2"/>
      <c r="B196" s="2"/>
      <c r="C196" s="2"/>
      <c r="D196" s="2"/>
      <c r="E196" s="2"/>
      <c r="F196" s="2"/>
      <c r="G196" s="2"/>
      <c r="H196" s="2"/>
      <c r="I196" s="2"/>
      <c r="J196" s="2"/>
      <c r="O196" s="2"/>
      <c r="P196" s="2"/>
      <c r="Q196" s="2"/>
      <c r="R196" s="2"/>
      <c r="S196" s="2"/>
      <c r="T196" s="2"/>
      <c r="U196" s="2"/>
      <c r="V196" s="2"/>
      <c r="W196" s="2"/>
      <c r="X196" s="2"/>
    </row>
    <row r="197" spans="1:24" ht="12" customHeight="1" x14ac:dyDescent="0.15">
      <c r="A197" s="2"/>
      <c r="B197" s="2"/>
      <c r="C197" s="2"/>
      <c r="D197" s="2"/>
      <c r="E197" s="2"/>
      <c r="F197" s="2"/>
      <c r="G197" s="2"/>
      <c r="H197" s="2"/>
      <c r="I197" s="2"/>
      <c r="J197" s="2"/>
      <c r="O197" s="2"/>
      <c r="P197" s="2"/>
      <c r="Q197" s="2"/>
      <c r="R197" s="2"/>
      <c r="S197" s="2"/>
      <c r="T197" s="2"/>
      <c r="U197" s="2"/>
      <c r="V197" s="2"/>
      <c r="W197" s="2"/>
      <c r="X197" s="2"/>
    </row>
    <row r="198" spans="1:24" ht="12" customHeight="1" x14ac:dyDescent="0.15">
      <c r="A198" s="2"/>
      <c r="B198" s="2"/>
      <c r="C198" s="2"/>
      <c r="D198" s="2"/>
      <c r="E198" s="2"/>
      <c r="F198" s="2"/>
      <c r="G198" s="2"/>
      <c r="H198" s="2"/>
      <c r="I198" s="2"/>
      <c r="J198" s="2"/>
      <c r="O198" s="2"/>
      <c r="P198" s="2"/>
      <c r="Q198" s="2"/>
      <c r="R198" s="2"/>
      <c r="S198" s="2"/>
      <c r="T198" s="2"/>
      <c r="U198" s="2"/>
      <c r="V198" s="2"/>
      <c r="W198" s="2"/>
      <c r="X198" s="2"/>
    </row>
    <row r="199" spans="1:24" ht="12" customHeight="1" x14ac:dyDescent="0.15">
      <c r="A199" s="2"/>
      <c r="B199" s="2"/>
      <c r="C199" s="2"/>
      <c r="D199" s="2"/>
      <c r="E199" s="2"/>
      <c r="F199" s="2"/>
      <c r="G199" s="2"/>
      <c r="H199" s="2"/>
      <c r="I199" s="2"/>
      <c r="J199" s="2"/>
      <c r="O199" s="2"/>
      <c r="P199" s="2"/>
      <c r="Q199" s="2"/>
      <c r="R199" s="2"/>
      <c r="S199" s="2"/>
      <c r="T199" s="2"/>
      <c r="U199" s="2"/>
      <c r="V199" s="2"/>
      <c r="W199" s="2"/>
      <c r="X199" s="2"/>
    </row>
    <row r="200" spans="1:24" ht="12" customHeight="1" x14ac:dyDescent="0.15">
      <c r="A200" s="2"/>
      <c r="B200" s="2"/>
      <c r="C200" s="2"/>
      <c r="D200" s="2"/>
      <c r="E200" s="2"/>
      <c r="F200" s="2"/>
      <c r="G200" s="2"/>
      <c r="H200" s="2"/>
      <c r="I200" s="2"/>
      <c r="J200" s="2"/>
      <c r="O200" s="2"/>
      <c r="P200" s="2"/>
      <c r="Q200" s="2"/>
      <c r="R200" s="2"/>
      <c r="S200" s="2"/>
      <c r="T200" s="2"/>
      <c r="U200" s="2"/>
      <c r="V200" s="2"/>
      <c r="W200" s="2"/>
      <c r="X200" s="2"/>
    </row>
    <row r="201" spans="1:24" ht="12" customHeight="1" x14ac:dyDescent="0.15">
      <c r="A201" s="2"/>
      <c r="B201" s="2"/>
      <c r="C201" s="2"/>
      <c r="D201" s="2"/>
      <c r="E201" s="2"/>
      <c r="F201" s="2"/>
      <c r="G201" s="2"/>
      <c r="H201" s="2"/>
      <c r="I201" s="2"/>
      <c r="J201" s="2"/>
      <c r="O201" s="2"/>
      <c r="P201" s="2"/>
      <c r="Q201" s="2"/>
      <c r="R201" s="2"/>
      <c r="S201" s="2"/>
      <c r="T201" s="2"/>
      <c r="U201" s="2"/>
      <c r="V201" s="2"/>
      <c r="W201" s="2"/>
      <c r="X201" s="2"/>
    </row>
    <row r="202" spans="1:24" ht="12" customHeight="1" x14ac:dyDescent="0.15">
      <c r="A202" s="2"/>
      <c r="B202" s="2"/>
      <c r="C202" s="2"/>
      <c r="D202" s="2"/>
      <c r="E202" s="2"/>
      <c r="F202" s="2"/>
      <c r="G202" s="2"/>
      <c r="H202" s="2"/>
      <c r="I202" s="2"/>
      <c r="J202" s="2"/>
      <c r="O202" s="2"/>
      <c r="P202" s="2"/>
      <c r="Q202" s="2"/>
      <c r="R202" s="2"/>
      <c r="S202" s="2"/>
      <c r="T202" s="2"/>
      <c r="U202" s="2"/>
      <c r="V202" s="2"/>
      <c r="W202" s="2"/>
      <c r="X202" s="2"/>
    </row>
    <row r="203" spans="1:24" ht="12" customHeight="1" x14ac:dyDescent="0.15">
      <c r="A203" s="2"/>
      <c r="B203" s="2"/>
      <c r="C203" s="2"/>
      <c r="D203" s="2"/>
      <c r="E203" s="2"/>
      <c r="F203" s="2"/>
      <c r="G203" s="2"/>
      <c r="H203" s="2"/>
      <c r="I203" s="2"/>
      <c r="J203" s="2"/>
      <c r="O203" s="2"/>
      <c r="P203" s="2"/>
      <c r="Q203" s="2"/>
      <c r="R203" s="2"/>
      <c r="S203" s="2"/>
      <c r="T203" s="2"/>
      <c r="U203" s="2"/>
      <c r="V203" s="2"/>
      <c r="W203" s="2"/>
      <c r="X203" s="2"/>
    </row>
    <row r="204" spans="1:24" ht="12" customHeight="1" x14ac:dyDescent="0.15">
      <c r="A204" s="2"/>
      <c r="B204" s="2"/>
      <c r="C204" s="2"/>
      <c r="D204" s="2"/>
      <c r="E204" s="2"/>
      <c r="F204" s="2"/>
      <c r="G204" s="2"/>
      <c r="H204" s="2"/>
      <c r="I204" s="2"/>
      <c r="J204" s="2"/>
      <c r="O204" s="2"/>
      <c r="P204" s="2"/>
      <c r="Q204" s="2"/>
      <c r="R204" s="2"/>
      <c r="S204" s="2"/>
      <c r="T204" s="2"/>
      <c r="U204" s="2"/>
      <c r="V204" s="2"/>
      <c r="W204" s="2"/>
      <c r="X204" s="2"/>
    </row>
    <row r="205" spans="1:24" ht="12" customHeight="1" x14ac:dyDescent="0.15">
      <c r="A205" s="2"/>
      <c r="B205" s="2"/>
      <c r="C205" s="2"/>
      <c r="D205" s="2"/>
      <c r="E205" s="2"/>
      <c r="F205" s="2"/>
      <c r="G205" s="2"/>
      <c r="H205" s="2"/>
      <c r="I205" s="2"/>
      <c r="J205" s="2"/>
      <c r="O205" s="2"/>
      <c r="P205" s="2"/>
      <c r="Q205" s="2"/>
      <c r="R205" s="2"/>
      <c r="S205" s="2"/>
      <c r="T205" s="2"/>
      <c r="U205" s="2"/>
      <c r="V205" s="2"/>
      <c r="W205" s="2"/>
      <c r="X205" s="2"/>
    </row>
    <row r="206" spans="1:24" ht="12" customHeight="1" x14ac:dyDescent="0.15">
      <c r="A206" s="2"/>
      <c r="B206" s="2"/>
      <c r="C206" s="2"/>
      <c r="D206" s="2"/>
      <c r="E206" s="2"/>
      <c r="F206" s="2"/>
      <c r="G206" s="2"/>
      <c r="H206" s="2"/>
      <c r="I206" s="2"/>
      <c r="J206" s="2"/>
      <c r="O206" s="2"/>
      <c r="P206" s="2"/>
      <c r="Q206" s="2"/>
      <c r="R206" s="2"/>
      <c r="S206" s="2"/>
      <c r="T206" s="2"/>
      <c r="U206" s="2"/>
      <c r="V206" s="2"/>
      <c r="W206" s="2"/>
      <c r="X206" s="2"/>
    </row>
    <row r="207" spans="1:24" ht="12" customHeight="1" x14ac:dyDescent="0.15">
      <c r="A207" s="2"/>
      <c r="B207" s="2"/>
      <c r="C207" s="2"/>
      <c r="D207" s="2"/>
      <c r="E207" s="2"/>
      <c r="F207" s="2"/>
      <c r="G207" s="2"/>
      <c r="H207" s="2"/>
      <c r="I207" s="2"/>
      <c r="J207" s="2"/>
      <c r="O207" s="2"/>
      <c r="P207" s="2"/>
      <c r="Q207" s="2"/>
      <c r="R207" s="2"/>
      <c r="S207" s="2"/>
      <c r="T207" s="2"/>
      <c r="U207" s="2"/>
      <c r="V207" s="2"/>
      <c r="W207" s="2"/>
      <c r="X207" s="2"/>
    </row>
    <row r="208" spans="1:24" ht="12" customHeight="1" x14ac:dyDescent="0.15">
      <c r="A208" s="2"/>
      <c r="B208" s="2"/>
      <c r="C208" s="2"/>
      <c r="D208" s="2"/>
      <c r="E208" s="2"/>
      <c r="F208" s="2"/>
      <c r="G208" s="2"/>
      <c r="H208" s="2"/>
      <c r="I208" s="2"/>
      <c r="J208" s="2"/>
      <c r="O208" s="2"/>
      <c r="P208" s="2"/>
      <c r="Q208" s="2"/>
      <c r="R208" s="2"/>
      <c r="S208" s="2"/>
      <c r="T208" s="2"/>
      <c r="U208" s="2"/>
      <c r="V208" s="2"/>
      <c r="W208" s="2"/>
      <c r="X208" s="2"/>
    </row>
    <row r="209" spans="1:24" ht="12" customHeight="1" x14ac:dyDescent="0.15">
      <c r="A209" s="2"/>
      <c r="B209" s="2"/>
      <c r="C209" s="2"/>
      <c r="D209" s="2"/>
      <c r="E209" s="2"/>
      <c r="F209" s="2"/>
      <c r="G209" s="2"/>
      <c r="H209" s="2"/>
      <c r="I209" s="2"/>
      <c r="J209" s="2"/>
      <c r="O209" s="2"/>
      <c r="P209" s="2"/>
      <c r="Q209" s="2"/>
      <c r="R209" s="2"/>
      <c r="S209" s="2"/>
      <c r="T209" s="2"/>
      <c r="U209" s="2"/>
      <c r="V209" s="2"/>
      <c r="W209" s="2"/>
      <c r="X209" s="2"/>
    </row>
    <row r="210" spans="1:24" ht="12" customHeight="1" x14ac:dyDescent="0.15">
      <c r="A210" s="2"/>
      <c r="B210" s="2"/>
      <c r="C210" s="2"/>
      <c r="D210" s="2"/>
      <c r="E210" s="2"/>
      <c r="F210" s="2"/>
      <c r="G210" s="2"/>
      <c r="H210" s="2"/>
      <c r="I210" s="2"/>
      <c r="J210" s="2"/>
      <c r="O210" s="2"/>
      <c r="P210" s="2"/>
      <c r="Q210" s="2"/>
      <c r="R210" s="2"/>
      <c r="S210" s="2"/>
      <c r="T210" s="2"/>
      <c r="U210" s="2"/>
      <c r="V210" s="2"/>
      <c r="W210" s="2"/>
      <c r="X210" s="2"/>
    </row>
    <row r="211" spans="1:24" ht="12" customHeight="1" x14ac:dyDescent="0.15">
      <c r="A211" s="2"/>
      <c r="B211" s="2"/>
      <c r="C211" s="2"/>
      <c r="D211" s="2"/>
      <c r="E211" s="2"/>
      <c r="F211" s="2"/>
      <c r="G211" s="2"/>
      <c r="H211" s="2"/>
      <c r="I211" s="2"/>
      <c r="J211" s="2"/>
      <c r="O211" s="2"/>
      <c r="P211" s="2"/>
      <c r="Q211" s="2"/>
      <c r="R211" s="2"/>
      <c r="S211" s="2"/>
      <c r="T211" s="2"/>
      <c r="U211" s="2"/>
      <c r="V211" s="2"/>
      <c r="W211" s="2"/>
      <c r="X211" s="2"/>
    </row>
    <row r="212" spans="1:24" ht="12" customHeight="1" x14ac:dyDescent="0.15">
      <c r="A212" s="2"/>
      <c r="B212" s="2"/>
      <c r="C212" s="2"/>
      <c r="D212" s="2"/>
      <c r="E212" s="2"/>
      <c r="F212" s="2"/>
      <c r="G212" s="2"/>
      <c r="H212" s="2"/>
      <c r="I212" s="2"/>
      <c r="J212" s="2"/>
      <c r="O212" s="2"/>
      <c r="P212" s="2"/>
      <c r="Q212" s="2"/>
      <c r="R212" s="2"/>
      <c r="S212" s="2"/>
      <c r="T212" s="2"/>
      <c r="U212" s="2"/>
      <c r="V212" s="2"/>
      <c r="W212" s="2"/>
      <c r="X212" s="2"/>
    </row>
    <row r="213" spans="1:24" ht="12" customHeight="1" x14ac:dyDescent="0.15">
      <c r="A213" s="2"/>
      <c r="B213" s="2"/>
      <c r="C213" s="2"/>
      <c r="D213" s="2"/>
      <c r="E213" s="2"/>
      <c r="F213" s="2"/>
      <c r="G213" s="2"/>
      <c r="H213" s="2"/>
      <c r="I213" s="2"/>
      <c r="J213" s="2"/>
      <c r="O213" s="2"/>
      <c r="P213" s="2"/>
      <c r="Q213" s="2"/>
      <c r="R213" s="2"/>
      <c r="S213" s="2"/>
      <c r="T213" s="2"/>
      <c r="U213" s="2"/>
      <c r="V213" s="2"/>
      <c r="W213" s="2"/>
      <c r="X213" s="2"/>
    </row>
    <row r="214" spans="1:24" ht="12" customHeight="1" x14ac:dyDescent="0.15">
      <c r="A214" s="2"/>
      <c r="B214" s="2"/>
      <c r="C214" s="2"/>
      <c r="D214" s="2"/>
      <c r="E214" s="2"/>
      <c r="F214" s="2"/>
      <c r="G214" s="2"/>
      <c r="H214" s="2"/>
      <c r="I214" s="2"/>
      <c r="J214" s="2"/>
      <c r="O214" s="2"/>
      <c r="P214" s="2"/>
      <c r="Q214" s="2"/>
      <c r="R214" s="2"/>
      <c r="S214" s="2"/>
      <c r="T214" s="2"/>
      <c r="U214" s="2"/>
      <c r="V214" s="2"/>
      <c r="W214" s="2"/>
      <c r="X214" s="2"/>
    </row>
    <row r="215" spans="1:24" ht="12" customHeight="1" x14ac:dyDescent="0.15">
      <c r="A215" s="2"/>
      <c r="B215" s="2"/>
      <c r="C215" s="2"/>
      <c r="D215" s="2"/>
      <c r="E215" s="2"/>
      <c r="F215" s="2"/>
      <c r="G215" s="2"/>
      <c r="H215" s="2"/>
      <c r="I215" s="2"/>
      <c r="J215" s="2"/>
      <c r="O215" s="2"/>
      <c r="P215" s="2"/>
      <c r="Q215" s="2"/>
      <c r="R215" s="2"/>
      <c r="S215" s="2"/>
      <c r="T215" s="2"/>
      <c r="U215" s="2"/>
      <c r="V215" s="2"/>
      <c r="W215" s="2"/>
      <c r="X215" s="2"/>
    </row>
    <row r="216" spans="1:24" ht="12" customHeight="1" x14ac:dyDescent="0.15">
      <c r="A216" s="2"/>
      <c r="B216" s="2"/>
      <c r="C216" s="2"/>
      <c r="D216" s="2"/>
      <c r="E216" s="2"/>
      <c r="F216" s="2"/>
      <c r="G216" s="2"/>
      <c r="H216" s="2"/>
      <c r="I216" s="2"/>
      <c r="J216" s="2"/>
      <c r="O216" s="2"/>
      <c r="P216" s="2"/>
      <c r="Q216" s="2"/>
      <c r="R216" s="2"/>
      <c r="S216" s="2"/>
      <c r="T216" s="2"/>
      <c r="U216" s="2"/>
      <c r="V216" s="2"/>
      <c r="W216" s="2"/>
      <c r="X216" s="2"/>
    </row>
    <row r="217" spans="1:24" ht="12" customHeight="1" x14ac:dyDescent="0.15">
      <c r="A217" s="2"/>
      <c r="B217" s="2"/>
      <c r="C217" s="2"/>
      <c r="D217" s="2"/>
      <c r="E217" s="2"/>
      <c r="F217" s="2"/>
      <c r="G217" s="2"/>
      <c r="H217" s="2"/>
      <c r="I217" s="2"/>
      <c r="J217" s="2"/>
      <c r="O217" s="2"/>
      <c r="P217" s="2"/>
      <c r="Q217" s="2"/>
      <c r="R217" s="2"/>
      <c r="S217" s="2"/>
      <c r="T217" s="2"/>
      <c r="U217" s="2"/>
      <c r="V217" s="2"/>
      <c r="W217" s="2"/>
      <c r="X217" s="2"/>
    </row>
    <row r="218" spans="1:24" ht="12" customHeight="1" x14ac:dyDescent="0.15">
      <c r="A218" s="2"/>
      <c r="B218" s="2"/>
      <c r="C218" s="2"/>
      <c r="D218" s="2"/>
      <c r="E218" s="2"/>
      <c r="F218" s="2"/>
      <c r="G218" s="2"/>
      <c r="H218" s="2"/>
      <c r="I218" s="2"/>
      <c r="J218" s="2"/>
      <c r="O218" s="2"/>
      <c r="P218" s="2"/>
      <c r="Q218" s="2"/>
      <c r="R218" s="2"/>
      <c r="S218" s="2"/>
      <c r="T218" s="2"/>
      <c r="U218" s="2"/>
      <c r="V218" s="2"/>
      <c r="W218" s="2"/>
      <c r="X218" s="2"/>
    </row>
    <row r="219" spans="1:24" ht="12" customHeight="1" x14ac:dyDescent="0.15">
      <c r="A219" s="2"/>
      <c r="B219" s="2"/>
      <c r="C219" s="2"/>
      <c r="D219" s="2"/>
      <c r="E219" s="2"/>
      <c r="F219" s="2"/>
      <c r="G219" s="2"/>
      <c r="H219" s="2"/>
      <c r="I219" s="2"/>
      <c r="J219" s="2"/>
      <c r="O219" s="2"/>
      <c r="P219" s="2"/>
      <c r="Q219" s="2"/>
      <c r="R219" s="2"/>
      <c r="S219" s="2"/>
      <c r="T219" s="2"/>
      <c r="U219" s="2"/>
      <c r="V219" s="2"/>
      <c r="W219" s="2"/>
      <c r="X219" s="2"/>
    </row>
    <row r="220" spans="1:24" ht="12" customHeight="1" x14ac:dyDescent="0.15">
      <c r="A220" s="2"/>
      <c r="B220" s="2"/>
      <c r="C220" s="2"/>
      <c r="D220" s="2"/>
      <c r="E220" s="2"/>
      <c r="F220" s="2"/>
      <c r="G220" s="2"/>
      <c r="H220" s="2"/>
      <c r="I220" s="2"/>
      <c r="J220" s="2"/>
      <c r="O220" s="2"/>
      <c r="P220" s="2"/>
      <c r="Q220" s="2"/>
      <c r="R220" s="2"/>
      <c r="S220" s="2"/>
      <c r="T220" s="2"/>
      <c r="U220" s="2"/>
      <c r="V220" s="2"/>
      <c r="W220" s="2"/>
      <c r="X220" s="2"/>
    </row>
    <row r="221" spans="1:24" ht="12" customHeight="1" x14ac:dyDescent="0.15">
      <c r="A221" s="2"/>
      <c r="B221" s="2"/>
      <c r="C221" s="2"/>
      <c r="D221" s="2"/>
      <c r="E221" s="2"/>
      <c r="F221" s="2"/>
      <c r="G221" s="2"/>
      <c r="H221" s="2"/>
      <c r="I221" s="2"/>
      <c r="J221" s="2"/>
      <c r="O221" s="2"/>
      <c r="P221" s="2"/>
      <c r="Q221" s="2"/>
      <c r="R221" s="2"/>
      <c r="S221" s="2"/>
      <c r="T221" s="2"/>
      <c r="U221" s="2"/>
      <c r="V221" s="2"/>
      <c r="W221" s="2"/>
      <c r="X221" s="2"/>
    </row>
    <row r="222" spans="1:24" ht="12" customHeight="1" x14ac:dyDescent="0.15">
      <c r="A222" s="2"/>
      <c r="B222" s="2"/>
      <c r="C222" s="2"/>
      <c r="D222" s="2"/>
      <c r="E222" s="2"/>
      <c r="F222" s="2"/>
      <c r="G222" s="2"/>
      <c r="H222" s="2"/>
      <c r="I222" s="2"/>
      <c r="J222" s="2"/>
      <c r="O222" s="2"/>
      <c r="P222" s="2"/>
      <c r="Q222" s="2"/>
      <c r="R222" s="2"/>
      <c r="S222" s="2"/>
      <c r="T222" s="2"/>
      <c r="U222" s="2"/>
      <c r="V222" s="2"/>
      <c r="W222" s="2"/>
      <c r="X222" s="2"/>
    </row>
    <row r="223" spans="1:24" ht="12" customHeight="1" x14ac:dyDescent="0.15">
      <c r="A223" s="2"/>
      <c r="B223" s="2"/>
      <c r="C223" s="2"/>
      <c r="D223" s="2"/>
      <c r="E223" s="2"/>
      <c r="F223" s="2"/>
      <c r="G223" s="2"/>
      <c r="H223" s="2"/>
      <c r="I223" s="2"/>
      <c r="J223" s="2"/>
      <c r="O223" s="2"/>
      <c r="P223" s="2"/>
      <c r="Q223" s="2"/>
      <c r="R223" s="2"/>
      <c r="S223" s="2"/>
      <c r="T223" s="2"/>
      <c r="U223" s="2"/>
      <c r="V223" s="2"/>
      <c r="W223" s="2"/>
      <c r="X223" s="2"/>
    </row>
    <row r="224" spans="1:24" ht="12" customHeight="1" x14ac:dyDescent="0.15">
      <c r="A224" s="2"/>
      <c r="B224" s="2"/>
      <c r="C224" s="2"/>
      <c r="D224" s="2"/>
      <c r="E224" s="2"/>
      <c r="F224" s="2"/>
      <c r="G224" s="2"/>
      <c r="H224" s="2"/>
      <c r="I224" s="2"/>
      <c r="J224" s="2"/>
      <c r="O224" s="2"/>
      <c r="P224" s="2"/>
      <c r="Q224" s="2"/>
      <c r="R224" s="2"/>
      <c r="S224" s="2"/>
      <c r="T224" s="2"/>
      <c r="U224" s="2"/>
      <c r="V224" s="2"/>
      <c r="W224" s="2"/>
      <c r="X224" s="2"/>
    </row>
    <row r="225" spans="1:24" ht="12" customHeight="1" x14ac:dyDescent="0.15">
      <c r="A225" s="2"/>
      <c r="B225" s="2"/>
      <c r="C225" s="2"/>
      <c r="D225" s="2"/>
      <c r="E225" s="2"/>
      <c r="F225" s="2"/>
      <c r="G225" s="2"/>
      <c r="H225" s="2"/>
      <c r="I225" s="2"/>
      <c r="J225" s="2"/>
      <c r="O225" s="2"/>
      <c r="P225" s="2"/>
      <c r="Q225" s="2"/>
      <c r="R225" s="2"/>
      <c r="S225" s="2"/>
      <c r="T225" s="2"/>
      <c r="U225" s="2"/>
      <c r="V225" s="2"/>
      <c r="W225" s="2"/>
      <c r="X225" s="2"/>
    </row>
    <row r="226" spans="1:24" ht="12" customHeight="1" x14ac:dyDescent="0.15">
      <c r="A226" s="2"/>
      <c r="B226" s="2"/>
      <c r="C226" s="2"/>
      <c r="D226" s="2"/>
      <c r="E226" s="2"/>
      <c r="F226" s="2"/>
      <c r="G226" s="2"/>
      <c r="H226" s="2"/>
      <c r="I226" s="2"/>
      <c r="J226" s="2"/>
      <c r="O226" s="2"/>
      <c r="P226" s="2"/>
      <c r="Q226" s="2"/>
      <c r="R226" s="2"/>
      <c r="S226" s="2"/>
      <c r="T226" s="2"/>
      <c r="U226" s="2"/>
      <c r="V226" s="2"/>
      <c r="W226" s="2"/>
      <c r="X226" s="2"/>
    </row>
    <row r="227" spans="1:24" ht="12" customHeight="1" x14ac:dyDescent="0.15">
      <c r="A227" s="2"/>
      <c r="B227" s="2"/>
      <c r="C227" s="2"/>
      <c r="D227" s="2"/>
      <c r="E227" s="2"/>
      <c r="F227" s="2"/>
      <c r="G227" s="2"/>
      <c r="H227" s="2"/>
      <c r="I227" s="2"/>
      <c r="J227" s="2"/>
      <c r="O227" s="2"/>
      <c r="P227" s="2"/>
      <c r="Q227" s="2"/>
      <c r="R227" s="2"/>
      <c r="S227" s="2"/>
      <c r="T227" s="2"/>
      <c r="U227" s="2"/>
      <c r="V227" s="2"/>
      <c r="W227" s="2"/>
      <c r="X227" s="2"/>
    </row>
    <row r="228" spans="1:24" ht="12" customHeight="1" x14ac:dyDescent="0.15">
      <c r="A228" s="2"/>
      <c r="B228" s="2"/>
      <c r="C228" s="2"/>
      <c r="D228" s="2"/>
      <c r="E228" s="2"/>
      <c r="F228" s="2"/>
      <c r="G228" s="2"/>
      <c r="H228" s="2"/>
      <c r="I228" s="2"/>
      <c r="J228" s="2"/>
      <c r="O228" s="2"/>
      <c r="P228" s="2"/>
      <c r="Q228" s="2"/>
      <c r="R228" s="2"/>
      <c r="S228" s="2"/>
      <c r="T228" s="2"/>
      <c r="U228" s="2"/>
      <c r="V228" s="2"/>
      <c r="W228" s="2"/>
      <c r="X228" s="2"/>
    </row>
    <row r="229" spans="1:24" ht="12" customHeight="1" x14ac:dyDescent="0.15">
      <c r="A229" s="2"/>
      <c r="B229" s="2"/>
      <c r="C229" s="2"/>
      <c r="D229" s="2"/>
      <c r="E229" s="2"/>
      <c r="F229" s="2"/>
      <c r="G229" s="2"/>
      <c r="H229" s="2"/>
      <c r="I229" s="2"/>
      <c r="J229" s="2"/>
      <c r="O229" s="2"/>
      <c r="P229" s="2"/>
      <c r="Q229" s="2"/>
      <c r="R229" s="2"/>
      <c r="S229" s="2"/>
      <c r="T229" s="2"/>
      <c r="U229" s="2"/>
      <c r="V229" s="2"/>
      <c r="W229" s="2"/>
      <c r="X229" s="2"/>
    </row>
    <row r="230" spans="1:24" ht="12" customHeight="1" x14ac:dyDescent="0.15">
      <c r="A230" s="2"/>
      <c r="B230" s="2"/>
      <c r="C230" s="2"/>
      <c r="D230" s="2"/>
      <c r="E230" s="2"/>
      <c r="F230" s="2"/>
      <c r="G230" s="2"/>
      <c r="H230" s="2"/>
      <c r="I230" s="2"/>
      <c r="J230" s="2"/>
      <c r="O230" s="2"/>
      <c r="P230" s="2"/>
      <c r="Q230" s="2"/>
      <c r="R230" s="2"/>
      <c r="S230" s="2"/>
      <c r="T230" s="2"/>
      <c r="U230" s="2"/>
      <c r="V230" s="2"/>
      <c r="W230" s="2"/>
      <c r="X230" s="2"/>
    </row>
    <row r="231" spans="1:24" ht="12" customHeight="1" x14ac:dyDescent="0.15">
      <c r="A231" s="2"/>
      <c r="B231" s="2"/>
      <c r="C231" s="2"/>
      <c r="D231" s="2"/>
      <c r="E231" s="2"/>
      <c r="F231" s="2"/>
      <c r="G231" s="2"/>
      <c r="H231" s="2"/>
      <c r="I231" s="2"/>
      <c r="J231" s="2"/>
      <c r="O231" s="2"/>
      <c r="P231" s="2"/>
      <c r="Q231" s="2"/>
      <c r="R231" s="2"/>
      <c r="S231" s="2"/>
      <c r="T231" s="2"/>
      <c r="U231" s="2"/>
      <c r="V231" s="2"/>
      <c r="W231" s="2"/>
      <c r="X231" s="2"/>
    </row>
    <row r="232" spans="1:24" ht="12" customHeight="1" x14ac:dyDescent="0.15">
      <c r="A232" s="2"/>
      <c r="B232" s="2"/>
      <c r="C232" s="2"/>
      <c r="D232" s="2"/>
      <c r="E232" s="2"/>
      <c r="F232" s="2"/>
      <c r="G232" s="2"/>
      <c r="H232" s="2"/>
      <c r="I232" s="2"/>
      <c r="J232" s="2"/>
      <c r="O232" s="2"/>
      <c r="P232" s="2"/>
      <c r="Q232" s="2"/>
      <c r="R232" s="2"/>
      <c r="S232" s="2"/>
      <c r="T232" s="2"/>
      <c r="U232" s="2"/>
      <c r="V232" s="2"/>
      <c r="W232" s="2"/>
      <c r="X232" s="2"/>
    </row>
    <row r="233" spans="1:24" ht="12" customHeight="1" x14ac:dyDescent="0.15">
      <c r="A233" s="2"/>
      <c r="B233" s="2"/>
      <c r="C233" s="2"/>
      <c r="D233" s="2"/>
      <c r="E233" s="2"/>
      <c r="F233" s="2"/>
      <c r="G233" s="2"/>
      <c r="H233" s="2"/>
      <c r="I233" s="2"/>
      <c r="J233" s="2"/>
      <c r="O233" s="2"/>
      <c r="P233" s="2"/>
      <c r="Q233" s="2"/>
      <c r="R233" s="2"/>
      <c r="S233" s="2"/>
      <c r="T233" s="2"/>
      <c r="U233" s="2"/>
      <c r="V233" s="2"/>
      <c r="W233" s="2"/>
      <c r="X233" s="2"/>
    </row>
    <row r="234" spans="1:24" ht="12" customHeight="1" x14ac:dyDescent="0.15">
      <c r="A234" s="2"/>
      <c r="B234" s="2"/>
      <c r="C234" s="2"/>
      <c r="D234" s="2"/>
      <c r="E234" s="2"/>
      <c r="F234" s="2"/>
      <c r="G234" s="2"/>
      <c r="H234" s="2"/>
      <c r="I234" s="2"/>
      <c r="J234" s="2"/>
      <c r="O234" s="2"/>
      <c r="P234" s="2"/>
      <c r="Q234" s="2"/>
      <c r="R234" s="2"/>
      <c r="S234" s="2"/>
      <c r="T234" s="2"/>
      <c r="U234" s="2"/>
      <c r="V234" s="2"/>
      <c r="W234" s="2"/>
      <c r="X234" s="2"/>
    </row>
    <row r="235" spans="1:24" ht="12" customHeight="1" x14ac:dyDescent="0.15">
      <c r="A235" s="2"/>
      <c r="B235" s="2"/>
      <c r="C235" s="2"/>
      <c r="D235" s="2"/>
      <c r="E235" s="2"/>
      <c r="F235" s="2"/>
      <c r="G235" s="2"/>
      <c r="H235" s="2"/>
      <c r="I235" s="2"/>
      <c r="J235" s="2"/>
      <c r="O235" s="2"/>
      <c r="P235" s="2"/>
      <c r="Q235" s="2"/>
      <c r="R235" s="2"/>
      <c r="S235" s="2"/>
      <c r="T235" s="2"/>
      <c r="U235" s="2"/>
      <c r="V235" s="2"/>
      <c r="W235" s="2"/>
      <c r="X235" s="2"/>
    </row>
    <row r="236" spans="1:24" ht="12" customHeight="1" x14ac:dyDescent="0.15">
      <c r="A236" s="2"/>
      <c r="B236" s="2"/>
      <c r="C236" s="2"/>
      <c r="D236" s="2"/>
      <c r="E236" s="2"/>
      <c r="F236" s="2"/>
      <c r="G236" s="2"/>
      <c r="H236" s="2"/>
      <c r="I236" s="2"/>
      <c r="J236" s="2"/>
      <c r="O236" s="2"/>
      <c r="P236" s="2"/>
      <c r="Q236" s="2"/>
      <c r="R236" s="2"/>
      <c r="S236" s="2"/>
      <c r="T236" s="2"/>
      <c r="U236" s="2"/>
      <c r="V236" s="2"/>
      <c r="W236" s="2"/>
      <c r="X236" s="2"/>
    </row>
    <row r="237" spans="1:24" ht="12" customHeight="1" x14ac:dyDescent="0.15">
      <c r="A237" s="2"/>
      <c r="B237" s="2"/>
      <c r="C237" s="2"/>
      <c r="D237" s="2"/>
      <c r="E237" s="2"/>
      <c r="F237" s="2"/>
      <c r="G237" s="2"/>
      <c r="H237" s="2"/>
      <c r="I237" s="2"/>
      <c r="J237" s="2"/>
      <c r="O237" s="2"/>
      <c r="P237" s="2"/>
      <c r="Q237" s="2"/>
      <c r="R237" s="2"/>
      <c r="S237" s="2"/>
      <c r="T237" s="2"/>
      <c r="U237" s="2"/>
      <c r="V237" s="2"/>
      <c r="W237" s="2"/>
      <c r="X237" s="2"/>
    </row>
    <row r="238" spans="1:24" ht="12" customHeight="1" x14ac:dyDescent="0.15">
      <c r="A238" s="2"/>
      <c r="B238" s="2"/>
      <c r="C238" s="2"/>
      <c r="D238" s="2"/>
      <c r="E238" s="2"/>
      <c r="F238" s="2"/>
      <c r="G238" s="2"/>
      <c r="H238" s="2"/>
      <c r="I238" s="2"/>
      <c r="J238" s="2"/>
      <c r="O238" s="2"/>
      <c r="P238" s="2"/>
      <c r="Q238" s="2"/>
      <c r="R238" s="2"/>
      <c r="S238" s="2"/>
      <c r="T238" s="2"/>
      <c r="U238" s="2"/>
      <c r="V238" s="2"/>
      <c r="W238" s="2"/>
      <c r="X238" s="2"/>
    </row>
    <row r="239" spans="1:24" ht="12" customHeight="1" x14ac:dyDescent="0.15">
      <c r="A239" s="2"/>
      <c r="B239" s="2"/>
      <c r="C239" s="2"/>
      <c r="D239" s="2"/>
      <c r="E239" s="2"/>
      <c r="F239" s="2"/>
      <c r="G239" s="2"/>
      <c r="H239" s="2"/>
      <c r="I239" s="2"/>
      <c r="J239" s="2"/>
      <c r="O239" s="2"/>
      <c r="P239" s="2"/>
      <c r="Q239" s="2"/>
      <c r="R239" s="2"/>
      <c r="S239" s="2"/>
      <c r="T239" s="2"/>
      <c r="U239" s="2"/>
      <c r="V239" s="2"/>
      <c r="W239" s="2"/>
      <c r="X239" s="2"/>
    </row>
    <row r="240" spans="1:24" ht="12" customHeight="1" x14ac:dyDescent="0.15">
      <c r="A240" s="2"/>
      <c r="B240" s="2"/>
      <c r="C240" s="2"/>
      <c r="D240" s="2"/>
      <c r="E240" s="2"/>
      <c r="F240" s="2"/>
      <c r="G240" s="2"/>
      <c r="H240" s="2"/>
      <c r="I240" s="2"/>
      <c r="J240" s="2"/>
      <c r="O240" s="2"/>
      <c r="P240" s="2"/>
      <c r="Q240" s="2"/>
      <c r="R240" s="2"/>
      <c r="S240" s="2"/>
      <c r="T240" s="2"/>
      <c r="U240" s="2"/>
      <c r="V240" s="2"/>
      <c r="W240" s="2"/>
      <c r="X240" s="2"/>
    </row>
    <row r="241" spans="1:24" ht="12" customHeight="1" x14ac:dyDescent="0.15">
      <c r="A241" s="2"/>
      <c r="B241" s="2"/>
      <c r="C241" s="2"/>
      <c r="D241" s="2"/>
      <c r="E241" s="2"/>
      <c r="F241" s="2"/>
      <c r="G241" s="2"/>
      <c r="H241" s="2"/>
      <c r="I241" s="2"/>
      <c r="J241" s="2"/>
      <c r="O241" s="2"/>
      <c r="P241" s="2"/>
      <c r="Q241" s="2"/>
      <c r="R241" s="2"/>
      <c r="S241" s="2"/>
      <c r="T241" s="2"/>
      <c r="U241" s="2"/>
      <c r="V241" s="2"/>
      <c r="W241" s="2"/>
      <c r="X241" s="2"/>
    </row>
    <row r="242" spans="1:24" ht="12" customHeight="1" x14ac:dyDescent="0.15">
      <c r="A242" s="2"/>
      <c r="B242" s="2"/>
      <c r="C242" s="2"/>
      <c r="D242" s="2"/>
      <c r="E242" s="2"/>
      <c r="F242" s="2"/>
      <c r="G242" s="2"/>
      <c r="H242" s="2"/>
      <c r="I242" s="2"/>
      <c r="J242" s="2"/>
      <c r="O242" s="2"/>
      <c r="P242" s="2"/>
      <c r="Q242" s="2"/>
      <c r="R242" s="2"/>
      <c r="S242" s="2"/>
      <c r="T242" s="2"/>
      <c r="U242" s="2"/>
      <c r="V242" s="2"/>
      <c r="W242" s="2"/>
      <c r="X242" s="2"/>
    </row>
    <row r="243" spans="1:24" ht="12" customHeight="1" x14ac:dyDescent="0.15">
      <c r="A243" s="2"/>
      <c r="B243" s="2"/>
      <c r="C243" s="2"/>
      <c r="D243" s="2"/>
      <c r="E243" s="2"/>
      <c r="F243" s="2"/>
      <c r="G243" s="2"/>
      <c r="H243" s="2"/>
      <c r="I243" s="2"/>
      <c r="J243" s="2"/>
      <c r="O243" s="2"/>
      <c r="P243" s="2"/>
      <c r="Q243" s="2"/>
      <c r="R243" s="2"/>
      <c r="S243" s="2"/>
      <c r="T243" s="2"/>
      <c r="U243" s="2"/>
      <c r="V243" s="2"/>
      <c r="W243" s="2"/>
      <c r="X243" s="2"/>
    </row>
    <row r="244" spans="1:24" ht="12" customHeight="1" x14ac:dyDescent="0.15">
      <c r="A244" s="2"/>
      <c r="B244" s="2"/>
      <c r="C244" s="2"/>
      <c r="D244" s="2"/>
      <c r="E244" s="2"/>
      <c r="F244" s="2"/>
      <c r="G244" s="2"/>
      <c r="H244" s="2"/>
      <c r="I244" s="2"/>
      <c r="J244" s="2"/>
      <c r="O244" s="2"/>
      <c r="P244" s="2"/>
      <c r="Q244" s="2"/>
      <c r="R244" s="2"/>
      <c r="S244" s="2"/>
      <c r="T244" s="2"/>
      <c r="U244" s="2"/>
      <c r="V244" s="2"/>
      <c r="W244" s="2"/>
      <c r="X244" s="2"/>
    </row>
    <row r="245" spans="1:24" ht="12" customHeight="1" x14ac:dyDescent="0.15">
      <c r="A245" s="2"/>
      <c r="B245" s="2"/>
      <c r="C245" s="2"/>
      <c r="D245" s="2"/>
      <c r="E245" s="2"/>
      <c r="F245" s="2"/>
      <c r="G245" s="2"/>
      <c r="H245" s="2"/>
      <c r="I245" s="2"/>
      <c r="J245" s="2"/>
      <c r="O245" s="2"/>
      <c r="P245" s="2"/>
      <c r="Q245" s="2"/>
      <c r="R245" s="2"/>
      <c r="S245" s="2"/>
      <c r="T245" s="2"/>
      <c r="U245" s="2"/>
      <c r="V245" s="2"/>
      <c r="W245" s="2"/>
      <c r="X245" s="2"/>
    </row>
    <row r="246" spans="1:24" ht="12" customHeight="1" x14ac:dyDescent="0.15">
      <c r="A246" s="2"/>
      <c r="B246" s="2"/>
      <c r="C246" s="2"/>
      <c r="D246" s="2"/>
      <c r="E246" s="2"/>
      <c r="F246" s="2"/>
      <c r="G246" s="2"/>
      <c r="H246" s="2"/>
      <c r="I246" s="2"/>
      <c r="J246" s="2"/>
      <c r="O246" s="2"/>
      <c r="P246" s="2"/>
      <c r="Q246" s="2"/>
      <c r="R246" s="2"/>
      <c r="S246" s="2"/>
      <c r="T246" s="2"/>
      <c r="U246" s="2"/>
      <c r="V246" s="2"/>
      <c r="W246" s="2"/>
      <c r="X246" s="2"/>
    </row>
    <row r="247" spans="1:24" ht="12" customHeight="1" x14ac:dyDescent="0.15">
      <c r="A247" s="2"/>
      <c r="B247" s="2"/>
      <c r="C247" s="2"/>
      <c r="D247" s="2"/>
      <c r="E247" s="2"/>
      <c r="F247" s="2"/>
      <c r="G247" s="2"/>
      <c r="H247" s="2"/>
      <c r="I247" s="2"/>
      <c r="J247" s="2"/>
      <c r="O247" s="2"/>
      <c r="P247" s="2"/>
      <c r="Q247" s="2"/>
      <c r="R247" s="2"/>
      <c r="S247" s="2"/>
      <c r="T247" s="2"/>
      <c r="U247" s="2"/>
      <c r="V247" s="2"/>
      <c r="W247" s="2"/>
      <c r="X247" s="2"/>
    </row>
    <row r="248" spans="1:24" ht="12" customHeight="1" x14ac:dyDescent="0.15">
      <c r="A248" s="2"/>
      <c r="B248" s="2"/>
      <c r="C248" s="2"/>
      <c r="D248" s="2"/>
      <c r="E248" s="2"/>
      <c r="F248" s="2"/>
      <c r="G248" s="2"/>
      <c r="H248" s="2"/>
      <c r="I248" s="2"/>
      <c r="J248" s="2"/>
      <c r="O248" s="2"/>
      <c r="P248" s="2"/>
      <c r="Q248" s="2"/>
      <c r="R248" s="2"/>
      <c r="S248" s="2"/>
      <c r="T248" s="2"/>
      <c r="U248" s="2"/>
      <c r="V248" s="2"/>
      <c r="W248" s="2"/>
      <c r="X248" s="2"/>
    </row>
    <row r="249" spans="1:24" ht="12" customHeight="1" x14ac:dyDescent="0.15">
      <c r="A249" s="2"/>
      <c r="B249" s="2"/>
      <c r="C249" s="2"/>
      <c r="D249" s="2"/>
      <c r="E249" s="2"/>
      <c r="F249" s="2"/>
      <c r="G249" s="2"/>
      <c r="H249" s="2"/>
      <c r="I249" s="2"/>
      <c r="J249" s="2"/>
      <c r="O249" s="2"/>
      <c r="P249" s="2"/>
      <c r="Q249" s="2"/>
      <c r="R249" s="2"/>
      <c r="S249" s="2"/>
      <c r="T249" s="2"/>
      <c r="U249" s="2"/>
      <c r="V249" s="2"/>
      <c r="W249" s="2"/>
      <c r="X249" s="2"/>
    </row>
    <row r="250" spans="1:24" ht="12" customHeight="1" x14ac:dyDescent="0.15">
      <c r="A250" s="2"/>
      <c r="B250" s="2"/>
      <c r="C250" s="2"/>
      <c r="D250" s="2"/>
      <c r="E250" s="2"/>
      <c r="F250" s="2"/>
      <c r="G250" s="2"/>
      <c r="H250" s="2"/>
      <c r="I250" s="2"/>
      <c r="J250" s="2"/>
      <c r="O250" s="2"/>
      <c r="P250" s="2"/>
      <c r="Q250" s="2"/>
      <c r="R250" s="2"/>
      <c r="S250" s="2"/>
      <c r="T250" s="2"/>
      <c r="U250" s="2"/>
      <c r="V250" s="2"/>
      <c r="W250" s="2"/>
      <c r="X250" s="2"/>
    </row>
    <row r="251" spans="1:24" ht="12" customHeight="1" x14ac:dyDescent="0.15">
      <c r="A251" s="2"/>
      <c r="B251" s="2"/>
      <c r="C251" s="2"/>
      <c r="D251" s="2"/>
      <c r="E251" s="2"/>
      <c r="F251" s="2"/>
      <c r="G251" s="2"/>
      <c r="H251" s="2"/>
      <c r="I251" s="2"/>
      <c r="J251" s="2"/>
      <c r="O251" s="2"/>
      <c r="P251" s="2"/>
      <c r="Q251" s="2"/>
      <c r="R251" s="2"/>
      <c r="S251" s="2"/>
      <c r="T251" s="2"/>
      <c r="U251" s="2"/>
      <c r="V251" s="2"/>
      <c r="W251" s="2"/>
      <c r="X251" s="2"/>
    </row>
    <row r="252" spans="1:24" ht="12" customHeight="1" x14ac:dyDescent="0.15">
      <c r="A252" s="2"/>
      <c r="B252" s="2"/>
      <c r="C252" s="2"/>
      <c r="D252" s="2"/>
      <c r="E252" s="2"/>
      <c r="F252" s="2"/>
      <c r="G252" s="2"/>
      <c r="H252" s="2"/>
      <c r="I252" s="2"/>
      <c r="J252" s="2"/>
      <c r="O252" s="2"/>
      <c r="P252" s="2"/>
      <c r="Q252" s="2"/>
      <c r="R252" s="2"/>
      <c r="S252" s="2"/>
      <c r="T252" s="2"/>
      <c r="U252" s="2"/>
      <c r="V252" s="2"/>
      <c r="W252" s="2"/>
      <c r="X252" s="2"/>
    </row>
    <row r="253" spans="1:24" ht="12" customHeight="1" x14ac:dyDescent="0.15">
      <c r="A253" s="2"/>
      <c r="B253" s="2"/>
      <c r="C253" s="2"/>
      <c r="D253" s="2"/>
      <c r="E253" s="2"/>
      <c r="F253" s="2"/>
      <c r="G253" s="2"/>
      <c r="H253" s="2"/>
      <c r="I253" s="2"/>
      <c r="J253" s="2"/>
      <c r="O253" s="2"/>
      <c r="P253" s="2"/>
      <c r="Q253" s="2"/>
      <c r="R253" s="2"/>
      <c r="S253" s="2"/>
      <c r="T253" s="2"/>
      <c r="U253" s="2"/>
      <c r="V253" s="2"/>
      <c r="W253" s="2"/>
      <c r="X253" s="2"/>
    </row>
    <row r="254" spans="1:24" ht="12" customHeight="1" x14ac:dyDescent="0.15">
      <c r="A254" s="2"/>
      <c r="B254" s="2"/>
      <c r="C254" s="2"/>
      <c r="D254" s="2"/>
      <c r="E254" s="2"/>
      <c r="F254" s="2"/>
      <c r="G254" s="2"/>
      <c r="H254" s="2"/>
      <c r="I254" s="2"/>
      <c r="J254" s="2"/>
      <c r="O254" s="2"/>
      <c r="P254" s="2"/>
      <c r="Q254" s="2"/>
      <c r="R254" s="2"/>
      <c r="S254" s="2"/>
      <c r="T254" s="2"/>
      <c r="U254" s="2"/>
      <c r="V254" s="2"/>
      <c r="W254" s="2"/>
      <c r="X254" s="2"/>
    </row>
    <row r="255" spans="1:24" ht="12" customHeight="1" x14ac:dyDescent="0.15">
      <c r="A255" s="2"/>
      <c r="B255" s="2"/>
      <c r="C255" s="2"/>
      <c r="D255" s="2"/>
      <c r="E255" s="2"/>
      <c r="F255" s="2"/>
      <c r="G255" s="2"/>
      <c r="H255" s="2"/>
      <c r="I255" s="2"/>
      <c r="J255" s="2"/>
      <c r="O255" s="2"/>
      <c r="P255" s="2"/>
      <c r="Q255" s="2"/>
      <c r="R255" s="2"/>
      <c r="S255" s="2"/>
      <c r="T255" s="2"/>
      <c r="U255" s="2"/>
      <c r="V255" s="2"/>
      <c r="W255" s="2"/>
      <c r="X255" s="2"/>
    </row>
    <row r="256" spans="1:24" ht="12" customHeight="1" x14ac:dyDescent="0.15">
      <c r="A256" s="2"/>
      <c r="B256" s="2"/>
      <c r="C256" s="2"/>
      <c r="D256" s="2"/>
      <c r="E256" s="2"/>
      <c r="F256" s="2"/>
      <c r="G256" s="2"/>
      <c r="H256" s="2"/>
      <c r="I256" s="2"/>
      <c r="J256" s="2"/>
      <c r="O256" s="2"/>
      <c r="P256" s="2"/>
      <c r="Q256" s="2"/>
      <c r="R256" s="2"/>
      <c r="S256" s="2"/>
      <c r="T256" s="2"/>
      <c r="U256" s="2"/>
      <c r="V256" s="2"/>
      <c r="W256" s="2"/>
      <c r="X256" s="2"/>
    </row>
    <row r="257" spans="1:24" ht="12" customHeight="1" x14ac:dyDescent="0.15">
      <c r="A257" s="2"/>
      <c r="B257" s="2"/>
      <c r="C257" s="2"/>
      <c r="D257" s="2"/>
      <c r="E257" s="2"/>
      <c r="F257" s="2"/>
      <c r="G257" s="2"/>
      <c r="H257" s="2"/>
      <c r="I257" s="2"/>
      <c r="J257" s="2"/>
      <c r="O257" s="2"/>
      <c r="P257" s="2"/>
      <c r="Q257" s="2"/>
      <c r="R257" s="2"/>
      <c r="S257" s="2"/>
      <c r="T257" s="2"/>
      <c r="U257" s="2"/>
      <c r="V257" s="2"/>
      <c r="W257" s="2"/>
      <c r="X257" s="2"/>
    </row>
    <row r="258" spans="1:24" ht="12" customHeight="1" x14ac:dyDescent="0.15">
      <c r="A258" s="2"/>
      <c r="B258" s="2"/>
      <c r="C258" s="2"/>
      <c r="D258" s="2"/>
      <c r="E258" s="2"/>
      <c r="F258" s="2"/>
      <c r="G258" s="2"/>
      <c r="H258" s="2"/>
      <c r="I258" s="2"/>
      <c r="J258" s="2"/>
      <c r="O258" s="2"/>
      <c r="P258" s="2"/>
      <c r="Q258" s="2"/>
      <c r="R258" s="2"/>
      <c r="S258" s="2"/>
      <c r="T258" s="2"/>
      <c r="U258" s="2"/>
      <c r="V258" s="2"/>
      <c r="W258" s="2"/>
      <c r="X258" s="2"/>
    </row>
    <row r="259" spans="1:24" ht="12" customHeight="1" x14ac:dyDescent="0.15">
      <c r="A259" s="2"/>
      <c r="B259" s="2"/>
      <c r="C259" s="2"/>
      <c r="D259" s="2"/>
      <c r="E259" s="2"/>
      <c r="F259" s="2"/>
      <c r="G259" s="2"/>
      <c r="H259" s="2"/>
      <c r="I259" s="2"/>
      <c r="J259" s="2"/>
      <c r="O259" s="2"/>
      <c r="P259" s="2"/>
      <c r="Q259" s="2"/>
      <c r="R259" s="2"/>
      <c r="S259" s="2"/>
      <c r="T259" s="2"/>
      <c r="U259" s="2"/>
      <c r="V259" s="2"/>
      <c r="W259" s="2"/>
      <c r="X259" s="2"/>
    </row>
    <row r="260" spans="1:24" ht="12" customHeight="1" x14ac:dyDescent="0.15">
      <c r="A260" s="2"/>
      <c r="B260" s="2"/>
      <c r="C260" s="2"/>
      <c r="D260" s="2"/>
      <c r="E260" s="2"/>
      <c r="F260" s="2"/>
      <c r="G260" s="2"/>
      <c r="H260" s="2"/>
      <c r="I260" s="2"/>
      <c r="J260" s="2"/>
      <c r="O260" s="2"/>
      <c r="P260" s="2"/>
      <c r="Q260" s="2"/>
      <c r="R260" s="2"/>
      <c r="S260" s="2"/>
      <c r="T260" s="2"/>
      <c r="U260" s="2"/>
      <c r="V260" s="2"/>
      <c r="W260" s="2"/>
      <c r="X260" s="2"/>
    </row>
    <row r="261" spans="1:24" ht="12" customHeight="1" x14ac:dyDescent="0.15">
      <c r="A261" s="2"/>
      <c r="B261" s="2"/>
      <c r="C261" s="2"/>
      <c r="D261" s="2"/>
      <c r="E261" s="2"/>
      <c r="F261" s="2"/>
      <c r="G261" s="2"/>
      <c r="H261" s="2"/>
      <c r="I261" s="2"/>
      <c r="J261" s="2"/>
      <c r="O261" s="2"/>
      <c r="P261" s="2"/>
      <c r="Q261" s="2"/>
      <c r="R261" s="2"/>
      <c r="S261" s="2"/>
      <c r="T261" s="2"/>
      <c r="U261" s="2"/>
      <c r="V261" s="2"/>
      <c r="W261" s="2"/>
      <c r="X261" s="2"/>
    </row>
    <row r="262" spans="1:24" ht="12" customHeight="1" x14ac:dyDescent="0.15">
      <c r="A262" s="2"/>
      <c r="B262" s="2"/>
      <c r="C262" s="2"/>
      <c r="D262" s="2"/>
      <c r="E262" s="2"/>
      <c r="F262" s="2"/>
      <c r="G262" s="2"/>
      <c r="H262" s="2"/>
      <c r="I262" s="2"/>
      <c r="J262" s="2"/>
      <c r="O262" s="2"/>
      <c r="P262" s="2"/>
      <c r="Q262" s="2"/>
      <c r="R262" s="2"/>
      <c r="S262" s="2"/>
      <c r="T262" s="2"/>
      <c r="U262" s="2"/>
      <c r="V262" s="2"/>
      <c r="W262" s="2"/>
      <c r="X262" s="2"/>
    </row>
    <row r="263" spans="1:24" ht="12" customHeight="1" x14ac:dyDescent="0.15">
      <c r="A263" s="2"/>
      <c r="B263" s="2"/>
      <c r="C263" s="2"/>
      <c r="D263" s="2"/>
      <c r="E263" s="2"/>
      <c r="F263" s="2"/>
      <c r="G263" s="2"/>
      <c r="H263" s="2"/>
      <c r="I263" s="2"/>
      <c r="J263" s="2"/>
      <c r="O263" s="2"/>
      <c r="P263" s="2"/>
      <c r="Q263" s="2"/>
      <c r="R263" s="2"/>
      <c r="S263" s="2"/>
      <c r="T263" s="2"/>
      <c r="U263" s="2"/>
      <c r="V263" s="2"/>
      <c r="W263" s="2"/>
      <c r="X263" s="2"/>
    </row>
    <row r="264" spans="1:24" ht="12" customHeight="1" x14ac:dyDescent="0.15">
      <c r="A264" s="2"/>
      <c r="B264" s="2"/>
      <c r="C264" s="2"/>
      <c r="D264" s="2"/>
      <c r="E264" s="2"/>
      <c r="F264" s="2"/>
      <c r="G264" s="2"/>
      <c r="H264" s="2"/>
      <c r="I264" s="2"/>
      <c r="J264" s="2"/>
      <c r="O264" s="2"/>
      <c r="P264" s="2"/>
      <c r="Q264" s="2"/>
      <c r="R264" s="2"/>
      <c r="S264" s="2"/>
      <c r="T264" s="2"/>
      <c r="U264" s="2"/>
      <c r="V264" s="2"/>
      <c r="W264" s="2"/>
      <c r="X264" s="2"/>
    </row>
    <row r="265" spans="1:24" ht="12" customHeight="1" x14ac:dyDescent="0.15">
      <c r="A265" s="2"/>
      <c r="B265" s="2"/>
      <c r="C265" s="2"/>
      <c r="D265" s="2"/>
      <c r="E265" s="2"/>
      <c r="F265" s="2"/>
      <c r="G265" s="2"/>
      <c r="H265" s="2"/>
      <c r="I265" s="2"/>
      <c r="J265" s="2"/>
      <c r="O265" s="2"/>
      <c r="P265" s="2"/>
      <c r="Q265" s="2"/>
      <c r="R265" s="2"/>
      <c r="S265" s="2"/>
      <c r="T265" s="2"/>
      <c r="U265" s="2"/>
      <c r="V265" s="2"/>
      <c r="W265" s="2"/>
      <c r="X265" s="2"/>
    </row>
    <row r="266" spans="1:24" ht="12" customHeight="1" x14ac:dyDescent="0.15">
      <c r="A266" s="2"/>
      <c r="B266" s="2"/>
      <c r="C266" s="2"/>
      <c r="D266" s="2"/>
      <c r="E266" s="2"/>
      <c r="F266" s="2"/>
      <c r="G266" s="2"/>
      <c r="H266" s="2"/>
      <c r="I266" s="2"/>
      <c r="J266" s="2"/>
      <c r="O266" s="2"/>
      <c r="P266" s="2"/>
      <c r="Q266" s="2"/>
      <c r="R266" s="2"/>
      <c r="S266" s="2"/>
      <c r="T266" s="2"/>
      <c r="U266" s="2"/>
      <c r="V266" s="2"/>
      <c r="W266" s="2"/>
      <c r="X266" s="2"/>
    </row>
    <row r="267" spans="1:24" ht="12" customHeight="1" x14ac:dyDescent="0.15">
      <c r="A267" s="2"/>
      <c r="B267" s="2"/>
      <c r="C267" s="2"/>
      <c r="D267" s="2"/>
      <c r="E267" s="2"/>
      <c r="F267" s="2"/>
      <c r="G267" s="2"/>
      <c r="H267" s="2"/>
      <c r="I267" s="2"/>
      <c r="J267" s="2"/>
      <c r="O267" s="2"/>
      <c r="P267" s="2"/>
      <c r="Q267" s="2"/>
      <c r="R267" s="2"/>
      <c r="S267" s="2"/>
      <c r="T267" s="2"/>
      <c r="U267" s="2"/>
      <c r="V267" s="2"/>
      <c r="W267" s="2"/>
      <c r="X267" s="2"/>
    </row>
    <row r="268" spans="1:24" ht="12" customHeight="1" x14ac:dyDescent="0.15">
      <c r="A268" s="2"/>
      <c r="B268" s="2"/>
      <c r="C268" s="2"/>
      <c r="D268" s="2"/>
      <c r="E268" s="2"/>
      <c r="F268" s="2"/>
      <c r="G268" s="2"/>
      <c r="H268" s="2"/>
      <c r="I268" s="2"/>
      <c r="J268" s="2"/>
      <c r="O268" s="2"/>
      <c r="P268" s="2"/>
      <c r="Q268" s="2"/>
      <c r="R268" s="2"/>
      <c r="S268" s="2"/>
      <c r="T268" s="2"/>
      <c r="U268" s="2"/>
      <c r="V268" s="2"/>
      <c r="W268" s="2"/>
      <c r="X268" s="2"/>
    </row>
    <row r="269" spans="1:24" ht="12" customHeight="1" x14ac:dyDescent="0.15">
      <c r="A269" s="2"/>
      <c r="B269" s="2"/>
      <c r="C269" s="2"/>
      <c r="D269" s="2"/>
      <c r="E269" s="2"/>
      <c r="F269" s="2"/>
      <c r="G269" s="2"/>
      <c r="H269" s="2"/>
      <c r="I269" s="2"/>
      <c r="J269" s="2"/>
      <c r="O269" s="2"/>
      <c r="P269" s="2"/>
      <c r="Q269" s="2"/>
      <c r="R269" s="2"/>
      <c r="S269" s="2"/>
      <c r="T269" s="2"/>
      <c r="U269" s="2"/>
      <c r="V269" s="2"/>
      <c r="W269" s="2"/>
      <c r="X269" s="2"/>
    </row>
    <row r="270" spans="1:24" ht="12" customHeight="1" x14ac:dyDescent="0.15">
      <c r="A270" s="2"/>
      <c r="B270" s="2"/>
      <c r="C270" s="2"/>
      <c r="D270" s="2"/>
      <c r="E270" s="2"/>
      <c r="F270" s="2"/>
      <c r="G270" s="2"/>
      <c r="H270" s="2"/>
      <c r="I270" s="2"/>
      <c r="J270" s="2"/>
      <c r="O270" s="2"/>
      <c r="P270" s="2"/>
      <c r="Q270" s="2"/>
      <c r="R270" s="2"/>
      <c r="S270" s="2"/>
      <c r="T270" s="2"/>
      <c r="U270" s="2"/>
      <c r="V270" s="2"/>
      <c r="W270" s="2"/>
      <c r="X270" s="2"/>
    </row>
    <row r="271" spans="1:24" ht="12" customHeight="1" x14ac:dyDescent="0.15">
      <c r="A271" s="2"/>
      <c r="B271" s="2"/>
      <c r="C271" s="2"/>
      <c r="D271" s="2"/>
      <c r="E271" s="2"/>
      <c r="F271" s="2"/>
      <c r="G271" s="2"/>
      <c r="H271" s="2"/>
      <c r="I271" s="2"/>
      <c r="J271" s="2"/>
      <c r="O271" s="2"/>
      <c r="P271" s="2"/>
      <c r="Q271" s="2"/>
      <c r="R271" s="2"/>
      <c r="S271" s="2"/>
      <c r="T271" s="2"/>
      <c r="U271" s="2"/>
      <c r="V271" s="2"/>
      <c r="W271" s="2"/>
      <c r="X271" s="2"/>
    </row>
    <row r="272" spans="1:24" ht="12" customHeight="1" x14ac:dyDescent="0.15">
      <c r="A272" s="2"/>
      <c r="B272" s="2"/>
      <c r="C272" s="2"/>
      <c r="D272" s="2"/>
      <c r="E272" s="2"/>
      <c r="F272" s="2"/>
      <c r="G272" s="2"/>
      <c r="H272" s="2"/>
      <c r="I272" s="2"/>
      <c r="J272" s="2"/>
      <c r="O272" s="2"/>
      <c r="P272" s="2"/>
      <c r="Q272" s="2"/>
      <c r="R272" s="2"/>
      <c r="S272" s="2"/>
      <c r="T272" s="2"/>
      <c r="U272" s="2"/>
      <c r="V272" s="2"/>
      <c r="W272" s="2"/>
      <c r="X272" s="2"/>
    </row>
    <row r="273" spans="1:24" ht="12" customHeight="1" x14ac:dyDescent="0.15">
      <c r="A273" s="2"/>
      <c r="B273" s="2"/>
      <c r="C273" s="2"/>
      <c r="D273" s="2"/>
      <c r="E273" s="2"/>
      <c r="F273" s="2"/>
      <c r="G273" s="2"/>
      <c r="H273" s="2"/>
      <c r="I273" s="2"/>
      <c r="J273" s="2"/>
      <c r="O273" s="2"/>
      <c r="P273" s="2"/>
      <c r="Q273" s="2"/>
      <c r="R273" s="2"/>
      <c r="S273" s="2"/>
      <c r="T273" s="2"/>
      <c r="U273" s="2"/>
      <c r="V273" s="2"/>
      <c r="W273" s="2"/>
      <c r="X273" s="2"/>
    </row>
    <row r="274" spans="1:24" ht="12" customHeight="1" x14ac:dyDescent="0.15">
      <c r="A274" s="2"/>
      <c r="B274" s="2"/>
      <c r="C274" s="2"/>
      <c r="D274" s="2"/>
      <c r="E274" s="2"/>
      <c r="F274" s="2"/>
      <c r="G274" s="2"/>
      <c r="H274" s="2"/>
      <c r="I274" s="2"/>
      <c r="J274" s="2"/>
      <c r="O274" s="2"/>
      <c r="P274" s="2"/>
      <c r="Q274" s="2"/>
      <c r="R274" s="2"/>
      <c r="S274" s="2"/>
      <c r="T274" s="2"/>
      <c r="U274" s="2"/>
      <c r="V274" s="2"/>
      <c r="W274" s="2"/>
      <c r="X274" s="2"/>
    </row>
    <row r="275" spans="1:24" ht="12" customHeight="1" x14ac:dyDescent="0.15">
      <c r="A275" s="2"/>
      <c r="B275" s="2"/>
      <c r="C275" s="2"/>
      <c r="D275" s="2"/>
      <c r="E275" s="2"/>
      <c r="F275" s="2"/>
      <c r="G275" s="2"/>
      <c r="H275" s="2"/>
      <c r="I275" s="2"/>
      <c r="J275" s="2"/>
      <c r="O275" s="2"/>
      <c r="P275" s="2"/>
      <c r="Q275" s="2"/>
      <c r="R275" s="2"/>
      <c r="S275" s="2"/>
      <c r="T275" s="2"/>
      <c r="U275" s="2"/>
      <c r="V275" s="2"/>
      <c r="W275" s="2"/>
      <c r="X275" s="2"/>
    </row>
    <row r="276" spans="1:24" ht="12" customHeight="1" x14ac:dyDescent="0.15">
      <c r="A276" s="2"/>
      <c r="B276" s="2"/>
      <c r="C276" s="2"/>
      <c r="D276" s="2"/>
      <c r="E276" s="2"/>
      <c r="F276" s="2"/>
      <c r="G276" s="2"/>
      <c r="H276" s="2"/>
      <c r="I276" s="2"/>
      <c r="J276" s="2"/>
      <c r="O276" s="2"/>
      <c r="P276" s="2"/>
      <c r="Q276" s="2"/>
      <c r="R276" s="2"/>
      <c r="S276" s="2"/>
      <c r="T276" s="2"/>
      <c r="U276" s="2"/>
      <c r="V276" s="2"/>
      <c r="W276" s="2"/>
      <c r="X276" s="2"/>
    </row>
    <row r="277" spans="1:24" ht="12" customHeight="1" x14ac:dyDescent="0.15">
      <c r="A277" s="2"/>
      <c r="B277" s="2"/>
      <c r="C277" s="2"/>
      <c r="D277" s="2"/>
      <c r="E277" s="2"/>
      <c r="F277" s="2"/>
      <c r="G277" s="2"/>
      <c r="H277" s="2"/>
      <c r="I277" s="2"/>
      <c r="J277" s="2"/>
      <c r="O277" s="2"/>
      <c r="P277" s="2"/>
      <c r="Q277" s="2"/>
      <c r="R277" s="2"/>
      <c r="S277" s="2"/>
      <c r="T277" s="2"/>
      <c r="U277" s="2"/>
      <c r="V277" s="2"/>
      <c r="W277" s="2"/>
      <c r="X277" s="2"/>
    </row>
    <row r="278" spans="1:24" ht="12" customHeight="1" x14ac:dyDescent="0.15">
      <c r="A278" s="2"/>
      <c r="B278" s="2"/>
      <c r="C278" s="2"/>
      <c r="D278" s="2"/>
      <c r="E278" s="2"/>
      <c r="F278" s="2"/>
      <c r="G278" s="2"/>
      <c r="H278" s="2"/>
      <c r="I278" s="2"/>
      <c r="J278" s="2"/>
      <c r="O278" s="2"/>
      <c r="P278" s="2"/>
      <c r="Q278" s="2"/>
      <c r="R278" s="2"/>
      <c r="S278" s="2"/>
      <c r="T278" s="2"/>
      <c r="U278" s="2"/>
      <c r="V278" s="2"/>
      <c r="W278" s="2"/>
      <c r="X278" s="2"/>
    </row>
    <row r="279" spans="1:24" ht="12" customHeight="1" x14ac:dyDescent="0.15">
      <c r="A279" s="2"/>
      <c r="B279" s="2"/>
      <c r="C279" s="2"/>
      <c r="D279" s="2"/>
      <c r="E279" s="2"/>
      <c r="F279" s="2"/>
      <c r="G279" s="2"/>
      <c r="H279" s="2"/>
      <c r="I279" s="2"/>
      <c r="J279" s="2"/>
      <c r="O279" s="2"/>
      <c r="P279" s="2"/>
      <c r="Q279" s="2"/>
      <c r="R279" s="2"/>
      <c r="S279" s="2"/>
      <c r="T279" s="2"/>
      <c r="U279" s="2"/>
      <c r="V279" s="2"/>
      <c r="W279" s="2"/>
      <c r="X279" s="2"/>
    </row>
    <row r="280" spans="1:24" ht="12" customHeight="1" x14ac:dyDescent="0.15">
      <c r="A280" s="2"/>
      <c r="B280" s="2"/>
      <c r="C280" s="2"/>
      <c r="D280" s="2"/>
      <c r="E280" s="2"/>
      <c r="F280" s="2"/>
      <c r="G280" s="2"/>
      <c r="H280" s="2"/>
      <c r="I280" s="2"/>
      <c r="J280" s="2"/>
      <c r="O280" s="2"/>
      <c r="P280" s="2"/>
      <c r="Q280" s="2"/>
      <c r="R280" s="2"/>
      <c r="S280" s="2"/>
      <c r="T280" s="2"/>
      <c r="U280" s="2"/>
      <c r="V280" s="2"/>
      <c r="W280" s="2"/>
      <c r="X280" s="2"/>
    </row>
    <row r="281" spans="1:24" ht="12" customHeight="1" x14ac:dyDescent="0.15">
      <c r="A281" s="2"/>
      <c r="B281" s="2"/>
      <c r="C281" s="2"/>
      <c r="D281" s="2"/>
      <c r="E281" s="2"/>
      <c r="F281" s="2"/>
      <c r="G281" s="2"/>
      <c r="H281" s="2"/>
      <c r="I281" s="2"/>
      <c r="J281" s="2"/>
      <c r="O281" s="2"/>
      <c r="P281" s="2"/>
      <c r="Q281" s="2"/>
      <c r="R281" s="2"/>
      <c r="S281" s="2"/>
      <c r="T281" s="2"/>
      <c r="U281" s="2"/>
      <c r="V281" s="2"/>
      <c r="W281" s="2"/>
      <c r="X281" s="2"/>
    </row>
    <row r="282" spans="1:24" ht="12" customHeight="1" x14ac:dyDescent="0.15">
      <c r="A282" s="2"/>
      <c r="B282" s="2"/>
      <c r="C282" s="2"/>
      <c r="D282" s="2"/>
      <c r="E282" s="2"/>
      <c r="F282" s="2"/>
      <c r="G282" s="2"/>
      <c r="H282" s="2"/>
      <c r="I282" s="2"/>
      <c r="J282" s="2"/>
      <c r="O282" s="2"/>
      <c r="P282" s="2"/>
      <c r="Q282" s="2"/>
      <c r="R282" s="2"/>
      <c r="S282" s="2"/>
      <c r="T282" s="2"/>
      <c r="U282" s="2"/>
      <c r="V282" s="2"/>
      <c r="W282" s="2"/>
      <c r="X282" s="2"/>
    </row>
    <row r="283" spans="1:24" ht="12" customHeight="1" x14ac:dyDescent="0.15">
      <c r="A283" s="2"/>
      <c r="B283" s="2"/>
      <c r="C283" s="2"/>
      <c r="D283" s="2"/>
      <c r="E283" s="2"/>
      <c r="F283" s="2"/>
      <c r="G283" s="2"/>
      <c r="H283" s="2"/>
      <c r="I283" s="2"/>
      <c r="J283" s="2"/>
      <c r="O283" s="2"/>
      <c r="P283" s="2"/>
      <c r="Q283" s="2"/>
      <c r="R283" s="2"/>
      <c r="S283" s="2"/>
      <c r="T283" s="2"/>
      <c r="U283" s="2"/>
      <c r="V283" s="2"/>
      <c r="W283" s="2"/>
      <c r="X283" s="2"/>
    </row>
    <row r="284" spans="1:24" ht="12" customHeight="1" x14ac:dyDescent="0.15">
      <c r="A284" s="2"/>
      <c r="B284" s="2"/>
      <c r="C284" s="2"/>
      <c r="D284" s="2"/>
      <c r="E284" s="2"/>
      <c r="F284" s="2"/>
      <c r="G284" s="2"/>
      <c r="H284" s="2"/>
      <c r="I284" s="2"/>
      <c r="J284" s="2"/>
      <c r="O284" s="2"/>
      <c r="P284" s="2"/>
      <c r="Q284" s="2"/>
      <c r="R284" s="2"/>
      <c r="S284" s="2"/>
      <c r="T284" s="2"/>
      <c r="U284" s="2"/>
      <c r="V284" s="2"/>
      <c r="W284" s="2"/>
      <c r="X284" s="2"/>
    </row>
    <row r="285" spans="1:24" ht="12" customHeight="1" x14ac:dyDescent="0.15">
      <c r="A285" s="2"/>
      <c r="B285" s="2"/>
      <c r="C285" s="2"/>
      <c r="D285" s="2"/>
      <c r="E285" s="2"/>
      <c r="F285" s="2"/>
      <c r="G285" s="2"/>
      <c r="H285" s="2"/>
      <c r="I285" s="2"/>
      <c r="J285" s="2"/>
      <c r="O285" s="2"/>
      <c r="P285" s="2"/>
      <c r="Q285" s="2"/>
      <c r="R285" s="2"/>
      <c r="S285" s="2"/>
      <c r="T285" s="2"/>
      <c r="U285" s="2"/>
      <c r="V285" s="2"/>
      <c r="W285" s="2"/>
      <c r="X285" s="2"/>
    </row>
    <row r="286" spans="1:24" ht="12" customHeight="1" x14ac:dyDescent="0.15">
      <c r="A286" s="2"/>
      <c r="B286" s="2"/>
      <c r="C286" s="2"/>
      <c r="D286" s="2"/>
      <c r="E286" s="2"/>
      <c r="F286" s="2"/>
      <c r="G286" s="2"/>
      <c r="H286" s="2"/>
      <c r="I286" s="2"/>
      <c r="J286" s="2"/>
      <c r="O286" s="2"/>
      <c r="P286" s="2"/>
      <c r="Q286" s="2"/>
      <c r="R286" s="2"/>
      <c r="S286" s="2"/>
      <c r="T286" s="2"/>
      <c r="U286" s="2"/>
      <c r="V286" s="2"/>
      <c r="W286" s="2"/>
      <c r="X286" s="2"/>
    </row>
    <row r="287" spans="1:24" ht="12" customHeight="1" x14ac:dyDescent="0.15">
      <c r="A287" s="2"/>
      <c r="B287" s="2"/>
      <c r="C287" s="2"/>
      <c r="D287" s="2"/>
      <c r="E287" s="2"/>
      <c r="F287" s="2"/>
      <c r="G287" s="2"/>
      <c r="H287" s="2"/>
      <c r="I287" s="2"/>
      <c r="J287" s="2"/>
      <c r="O287" s="2"/>
      <c r="P287" s="2"/>
      <c r="Q287" s="2"/>
      <c r="R287" s="2"/>
      <c r="S287" s="2"/>
      <c r="T287" s="2"/>
      <c r="U287" s="2"/>
      <c r="V287" s="2"/>
      <c r="W287" s="2"/>
      <c r="X287" s="2"/>
    </row>
    <row r="288" spans="1:24" ht="12" customHeight="1" x14ac:dyDescent="0.15">
      <c r="A288" s="2"/>
      <c r="B288" s="2"/>
      <c r="C288" s="2"/>
      <c r="D288" s="2"/>
      <c r="E288" s="2"/>
      <c r="F288" s="2"/>
      <c r="G288" s="2"/>
      <c r="H288" s="2"/>
      <c r="I288" s="2"/>
      <c r="J288" s="2"/>
      <c r="O288" s="2"/>
      <c r="P288" s="2"/>
      <c r="Q288" s="2"/>
      <c r="R288" s="2"/>
      <c r="S288" s="2"/>
      <c r="T288" s="2"/>
      <c r="U288" s="2"/>
      <c r="V288" s="2"/>
      <c r="W288" s="2"/>
      <c r="X288" s="2"/>
    </row>
    <row r="289" spans="1:24" ht="12" customHeight="1" x14ac:dyDescent="0.15">
      <c r="A289" s="2"/>
      <c r="B289" s="2"/>
      <c r="C289" s="2"/>
      <c r="D289" s="2"/>
      <c r="E289" s="2"/>
      <c r="F289" s="2"/>
      <c r="G289" s="2"/>
      <c r="H289" s="2"/>
      <c r="I289" s="2"/>
      <c r="J289" s="2"/>
      <c r="O289" s="2"/>
      <c r="P289" s="2"/>
      <c r="Q289" s="2"/>
      <c r="R289" s="2"/>
      <c r="S289" s="2"/>
      <c r="T289" s="2"/>
      <c r="U289" s="2"/>
      <c r="V289" s="2"/>
      <c r="W289" s="2"/>
      <c r="X289" s="2"/>
    </row>
    <row r="290" spans="1:24" ht="12" customHeight="1" x14ac:dyDescent="0.15">
      <c r="A290" s="2"/>
      <c r="B290" s="2"/>
      <c r="C290" s="2"/>
      <c r="D290" s="2"/>
      <c r="E290" s="2"/>
      <c r="F290" s="2"/>
      <c r="G290" s="2"/>
      <c r="H290" s="2"/>
      <c r="I290" s="2"/>
      <c r="J290" s="2"/>
      <c r="O290" s="2"/>
      <c r="P290" s="2"/>
      <c r="Q290" s="2"/>
      <c r="R290" s="2"/>
      <c r="S290" s="2"/>
      <c r="T290" s="2"/>
      <c r="U290" s="2"/>
      <c r="V290" s="2"/>
      <c r="W290" s="2"/>
      <c r="X290" s="2"/>
    </row>
    <row r="291" spans="1:24" ht="12" customHeight="1" x14ac:dyDescent="0.15">
      <c r="A291" s="2"/>
      <c r="B291" s="2"/>
      <c r="C291" s="2"/>
      <c r="D291" s="2"/>
      <c r="E291" s="2"/>
      <c r="F291" s="2"/>
      <c r="G291" s="2"/>
      <c r="H291" s="2"/>
      <c r="I291" s="2"/>
      <c r="J291" s="2"/>
      <c r="O291" s="2"/>
      <c r="P291" s="2"/>
      <c r="Q291" s="2"/>
      <c r="R291" s="2"/>
      <c r="S291" s="2"/>
      <c r="T291" s="2"/>
      <c r="U291" s="2"/>
      <c r="V291" s="2"/>
      <c r="W291" s="2"/>
      <c r="X291" s="2"/>
    </row>
    <row r="292" spans="1:24" ht="12" customHeight="1" x14ac:dyDescent="0.15">
      <c r="A292" s="2"/>
      <c r="B292" s="2"/>
      <c r="C292" s="2"/>
      <c r="D292" s="2"/>
      <c r="E292" s="2"/>
      <c r="F292" s="2"/>
      <c r="G292" s="2"/>
      <c r="H292" s="2"/>
      <c r="I292" s="2"/>
      <c r="J292" s="2"/>
      <c r="O292" s="2"/>
      <c r="P292" s="2"/>
      <c r="Q292" s="2"/>
      <c r="R292" s="2"/>
      <c r="S292" s="2"/>
      <c r="T292" s="2"/>
      <c r="U292" s="2"/>
      <c r="V292" s="2"/>
      <c r="W292" s="2"/>
      <c r="X292" s="2"/>
    </row>
    <row r="293" spans="1:24" ht="12" customHeight="1" x14ac:dyDescent="0.15">
      <c r="A293" s="2"/>
      <c r="B293" s="2"/>
      <c r="C293" s="2"/>
      <c r="D293" s="2"/>
      <c r="E293" s="2"/>
      <c r="F293" s="2"/>
      <c r="G293" s="2"/>
      <c r="H293" s="2"/>
      <c r="I293" s="2"/>
      <c r="J293" s="2"/>
      <c r="O293" s="2"/>
      <c r="P293" s="2"/>
      <c r="Q293" s="2"/>
      <c r="R293" s="2"/>
      <c r="S293" s="2"/>
      <c r="T293" s="2"/>
      <c r="U293" s="2"/>
      <c r="V293" s="2"/>
      <c r="W293" s="2"/>
      <c r="X293" s="2"/>
    </row>
    <row r="294" spans="1:24" ht="12" customHeight="1" x14ac:dyDescent="0.15">
      <c r="A294" s="2"/>
      <c r="B294" s="2"/>
      <c r="C294" s="2"/>
      <c r="D294" s="2"/>
      <c r="E294" s="2"/>
      <c r="F294" s="2"/>
      <c r="G294" s="2"/>
      <c r="H294" s="2"/>
      <c r="I294" s="2"/>
      <c r="J294" s="2"/>
      <c r="O294" s="2"/>
      <c r="P294" s="2"/>
      <c r="Q294" s="2"/>
      <c r="R294" s="2"/>
      <c r="S294" s="2"/>
      <c r="T294" s="2"/>
      <c r="U294" s="2"/>
      <c r="V294" s="2"/>
      <c r="W294" s="2"/>
      <c r="X294" s="2"/>
    </row>
    <row r="295" spans="1:24" ht="12" customHeight="1" x14ac:dyDescent="0.15">
      <c r="A295" s="2"/>
      <c r="B295" s="2"/>
      <c r="C295" s="2"/>
      <c r="D295" s="2"/>
      <c r="E295" s="2"/>
      <c r="F295" s="2"/>
      <c r="G295" s="2"/>
      <c r="H295" s="2"/>
      <c r="I295" s="2"/>
      <c r="J295" s="2"/>
      <c r="O295" s="2"/>
      <c r="P295" s="2"/>
      <c r="Q295" s="2"/>
      <c r="R295" s="2"/>
      <c r="S295" s="2"/>
      <c r="T295" s="2"/>
      <c r="U295" s="2"/>
      <c r="V295" s="2"/>
      <c r="W295" s="2"/>
      <c r="X295" s="2"/>
    </row>
    <row r="296" spans="1:24" ht="12" customHeight="1" x14ac:dyDescent="0.15">
      <c r="A296" s="2"/>
      <c r="B296" s="2"/>
      <c r="C296" s="2"/>
      <c r="D296" s="2"/>
      <c r="E296" s="2"/>
      <c r="F296" s="2"/>
      <c r="G296" s="2"/>
      <c r="H296" s="2"/>
      <c r="I296" s="2"/>
      <c r="J296" s="2"/>
      <c r="O296" s="2"/>
      <c r="P296" s="2"/>
      <c r="Q296" s="2"/>
      <c r="R296" s="2"/>
      <c r="S296" s="2"/>
      <c r="T296" s="2"/>
      <c r="U296" s="2"/>
      <c r="V296" s="2"/>
      <c r="W296" s="2"/>
      <c r="X296" s="2"/>
    </row>
    <row r="297" spans="1:24" ht="12" customHeight="1" x14ac:dyDescent="0.15">
      <c r="A297" s="2"/>
      <c r="B297" s="2"/>
      <c r="C297" s="2"/>
      <c r="D297" s="2"/>
      <c r="E297" s="2"/>
      <c r="F297" s="2"/>
      <c r="G297" s="2"/>
      <c r="H297" s="2"/>
      <c r="I297" s="2"/>
      <c r="J297" s="2"/>
      <c r="O297" s="2"/>
      <c r="P297" s="2"/>
      <c r="Q297" s="2"/>
      <c r="R297" s="2"/>
      <c r="S297" s="2"/>
      <c r="T297" s="2"/>
      <c r="U297" s="2"/>
      <c r="V297" s="2"/>
      <c r="W297" s="2"/>
      <c r="X297" s="2"/>
    </row>
    <row r="298" spans="1:24" ht="12" customHeight="1" x14ac:dyDescent="0.15">
      <c r="A298" s="2"/>
      <c r="B298" s="2"/>
      <c r="C298" s="2"/>
      <c r="D298" s="2"/>
      <c r="E298" s="2"/>
      <c r="F298" s="2"/>
      <c r="G298" s="2"/>
      <c r="H298" s="2"/>
      <c r="I298" s="2"/>
      <c r="J298" s="2"/>
      <c r="O298" s="2"/>
      <c r="P298" s="2"/>
      <c r="Q298" s="2"/>
      <c r="R298" s="2"/>
      <c r="S298" s="2"/>
      <c r="T298" s="2"/>
      <c r="U298" s="2"/>
      <c r="V298" s="2"/>
      <c r="W298" s="2"/>
      <c r="X298" s="2"/>
    </row>
    <row r="299" spans="1:24" ht="12" customHeight="1" x14ac:dyDescent="0.15">
      <c r="A299" s="2"/>
      <c r="B299" s="2"/>
      <c r="C299" s="2"/>
      <c r="D299" s="2"/>
      <c r="E299" s="2"/>
      <c r="F299" s="2"/>
      <c r="G299" s="2"/>
      <c r="H299" s="2"/>
      <c r="I299" s="2"/>
      <c r="J299" s="2"/>
      <c r="O299" s="2"/>
      <c r="P299" s="2"/>
      <c r="Q299" s="2"/>
      <c r="R299" s="2"/>
      <c r="S299" s="2"/>
      <c r="T299" s="2"/>
      <c r="U299" s="2"/>
      <c r="V299" s="2"/>
      <c r="W299" s="2"/>
      <c r="X299" s="2"/>
    </row>
    <row r="300" spans="1:24" ht="12" customHeight="1" x14ac:dyDescent="0.15">
      <c r="A300" s="2"/>
      <c r="B300" s="2"/>
      <c r="C300" s="2"/>
      <c r="D300" s="2"/>
      <c r="E300" s="2"/>
      <c r="F300" s="2"/>
      <c r="G300" s="2"/>
      <c r="H300" s="2"/>
      <c r="I300" s="2"/>
      <c r="J300" s="2"/>
      <c r="O300" s="2"/>
      <c r="P300" s="2"/>
      <c r="Q300" s="2"/>
      <c r="R300" s="2"/>
      <c r="S300" s="2"/>
      <c r="T300" s="2"/>
      <c r="U300" s="2"/>
      <c r="V300" s="2"/>
      <c r="W300" s="2"/>
      <c r="X300" s="2"/>
    </row>
    <row r="301" spans="1:24" ht="12" customHeight="1" x14ac:dyDescent="0.15">
      <c r="A301" s="2"/>
      <c r="B301" s="2"/>
      <c r="C301" s="2"/>
      <c r="D301" s="2"/>
      <c r="E301" s="2"/>
      <c r="F301" s="2"/>
      <c r="G301" s="2"/>
      <c r="H301" s="2"/>
      <c r="I301" s="2"/>
      <c r="J301" s="2"/>
      <c r="O301" s="2"/>
      <c r="P301" s="2"/>
      <c r="Q301" s="2"/>
      <c r="R301" s="2"/>
      <c r="S301" s="2"/>
      <c r="T301" s="2"/>
      <c r="U301" s="2"/>
      <c r="V301" s="2"/>
      <c r="W301" s="2"/>
      <c r="X301" s="2"/>
    </row>
    <row r="302" spans="1:24" ht="12" customHeight="1" x14ac:dyDescent="0.15">
      <c r="A302" s="2"/>
      <c r="B302" s="2"/>
      <c r="C302" s="2"/>
      <c r="D302" s="2"/>
      <c r="E302" s="2"/>
      <c r="F302" s="2"/>
      <c r="G302" s="2"/>
      <c r="H302" s="2"/>
      <c r="I302" s="2"/>
      <c r="J302" s="2"/>
      <c r="O302" s="2"/>
      <c r="P302" s="2"/>
      <c r="Q302" s="2"/>
      <c r="R302" s="2"/>
      <c r="S302" s="2"/>
      <c r="T302" s="2"/>
      <c r="U302" s="2"/>
      <c r="V302" s="2"/>
      <c r="W302" s="2"/>
      <c r="X302" s="2"/>
    </row>
    <row r="303" spans="1:24" ht="12" customHeight="1" x14ac:dyDescent="0.15">
      <c r="A303" s="2"/>
      <c r="B303" s="2"/>
      <c r="C303" s="2"/>
      <c r="D303" s="2"/>
      <c r="E303" s="2"/>
      <c r="F303" s="2"/>
      <c r="G303" s="2"/>
      <c r="H303" s="2"/>
      <c r="I303" s="2"/>
      <c r="J303" s="2"/>
      <c r="O303" s="2"/>
      <c r="P303" s="2"/>
      <c r="Q303" s="2"/>
      <c r="R303" s="2"/>
      <c r="S303" s="2"/>
      <c r="T303" s="2"/>
      <c r="U303" s="2"/>
      <c r="V303" s="2"/>
      <c r="W303" s="2"/>
      <c r="X303" s="2"/>
    </row>
    <row r="304" spans="1:24" ht="12" customHeight="1" x14ac:dyDescent="0.15">
      <c r="A304" s="2"/>
      <c r="B304" s="2"/>
      <c r="C304" s="2"/>
      <c r="D304" s="2"/>
      <c r="E304" s="2"/>
      <c r="F304" s="2"/>
      <c r="G304" s="2"/>
      <c r="H304" s="2"/>
      <c r="I304" s="2"/>
      <c r="J304" s="2"/>
      <c r="O304" s="2"/>
      <c r="P304" s="2"/>
      <c r="Q304" s="2"/>
      <c r="R304" s="2"/>
      <c r="S304" s="2"/>
      <c r="T304" s="2"/>
      <c r="U304" s="2"/>
      <c r="V304" s="2"/>
      <c r="W304" s="2"/>
      <c r="X304" s="2"/>
    </row>
    <row r="305" spans="1:24" ht="12" customHeight="1" x14ac:dyDescent="0.15">
      <c r="A305" s="2"/>
      <c r="B305" s="2"/>
      <c r="C305" s="2"/>
      <c r="D305" s="2"/>
      <c r="E305" s="2"/>
      <c r="F305" s="2"/>
      <c r="G305" s="2"/>
      <c r="H305" s="2"/>
      <c r="I305" s="2"/>
      <c r="J305" s="2"/>
      <c r="O305" s="2"/>
      <c r="P305" s="2"/>
      <c r="Q305" s="2"/>
      <c r="R305" s="2"/>
      <c r="S305" s="2"/>
      <c r="T305" s="2"/>
      <c r="U305" s="2"/>
      <c r="V305" s="2"/>
      <c r="W305" s="2"/>
      <c r="X305" s="2"/>
    </row>
    <row r="306" spans="1:24" ht="12" customHeight="1" x14ac:dyDescent="0.15">
      <c r="A306" s="2"/>
      <c r="B306" s="2"/>
      <c r="C306" s="2"/>
      <c r="D306" s="2"/>
      <c r="E306" s="2"/>
      <c r="F306" s="2"/>
      <c r="G306" s="2"/>
      <c r="H306" s="2"/>
      <c r="I306" s="2"/>
      <c r="J306" s="2"/>
      <c r="O306" s="2"/>
      <c r="P306" s="2"/>
      <c r="Q306" s="2"/>
      <c r="R306" s="2"/>
      <c r="S306" s="2"/>
      <c r="T306" s="2"/>
      <c r="U306" s="2"/>
      <c r="V306" s="2"/>
      <c r="W306" s="2"/>
      <c r="X306" s="2"/>
    </row>
    <row r="307" spans="1:24" ht="12" customHeight="1" x14ac:dyDescent="0.15">
      <c r="A307" s="2"/>
      <c r="B307" s="2"/>
      <c r="C307" s="2"/>
      <c r="D307" s="2"/>
      <c r="E307" s="2"/>
      <c r="F307" s="2"/>
      <c r="G307" s="2"/>
      <c r="H307" s="2"/>
      <c r="I307" s="2"/>
      <c r="J307" s="2"/>
      <c r="O307" s="2"/>
      <c r="P307" s="2"/>
      <c r="Q307" s="2"/>
      <c r="R307" s="2"/>
      <c r="S307" s="2"/>
      <c r="T307" s="2"/>
      <c r="U307" s="2"/>
      <c r="V307" s="2"/>
      <c r="W307" s="2"/>
      <c r="X307" s="2"/>
    </row>
    <row r="308" spans="1:24" ht="12" customHeight="1" x14ac:dyDescent="0.15">
      <c r="A308" s="2"/>
      <c r="B308" s="2"/>
      <c r="C308" s="2"/>
      <c r="D308" s="2"/>
      <c r="E308" s="2"/>
      <c r="F308" s="2"/>
      <c r="G308" s="2"/>
      <c r="H308" s="2"/>
      <c r="I308" s="2"/>
      <c r="J308" s="2"/>
      <c r="O308" s="2"/>
      <c r="P308" s="2"/>
      <c r="Q308" s="2"/>
      <c r="R308" s="2"/>
      <c r="S308" s="2"/>
      <c r="T308" s="2"/>
      <c r="U308" s="2"/>
      <c r="V308" s="2"/>
      <c r="W308" s="2"/>
      <c r="X308" s="2"/>
    </row>
    <row r="309" spans="1:24" ht="12" customHeight="1" x14ac:dyDescent="0.15">
      <c r="A309" s="2"/>
      <c r="B309" s="2"/>
      <c r="C309" s="2"/>
      <c r="D309" s="2"/>
      <c r="E309" s="2"/>
      <c r="F309" s="2"/>
      <c r="G309" s="2"/>
      <c r="H309" s="2"/>
      <c r="I309" s="2"/>
      <c r="J309" s="2"/>
      <c r="O309" s="2"/>
      <c r="P309" s="2"/>
      <c r="Q309" s="2"/>
      <c r="R309" s="2"/>
      <c r="S309" s="2"/>
      <c r="T309" s="2"/>
      <c r="U309" s="2"/>
      <c r="V309" s="2"/>
      <c r="W309" s="2"/>
      <c r="X309" s="2"/>
    </row>
    <row r="310" spans="1:24" ht="12" customHeight="1" x14ac:dyDescent="0.15">
      <c r="A310" s="2"/>
      <c r="B310" s="2"/>
      <c r="C310" s="2"/>
      <c r="D310" s="2"/>
      <c r="E310" s="2"/>
      <c r="F310" s="2"/>
      <c r="G310" s="2"/>
      <c r="H310" s="2"/>
      <c r="I310" s="2"/>
      <c r="J310" s="2"/>
      <c r="O310" s="2"/>
      <c r="P310" s="2"/>
      <c r="Q310" s="2"/>
      <c r="R310" s="2"/>
      <c r="S310" s="2"/>
      <c r="T310" s="2"/>
      <c r="U310" s="2"/>
      <c r="V310" s="2"/>
      <c r="W310" s="2"/>
      <c r="X310" s="2"/>
    </row>
    <row r="311" spans="1:24" ht="12" customHeight="1" x14ac:dyDescent="0.15">
      <c r="A311" s="2"/>
      <c r="B311" s="2"/>
      <c r="C311" s="2"/>
      <c r="D311" s="2"/>
      <c r="E311" s="2"/>
      <c r="F311" s="2"/>
      <c r="G311" s="2"/>
      <c r="H311" s="2"/>
      <c r="I311" s="2"/>
      <c r="J311" s="2"/>
      <c r="O311" s="2"/>
      <c r="P311" s="2"/>
      <c r="Q311" s="2"/>
      <c r="R311" s="2"/>
      <c r="S311" s="2"/>
      <c r="T311" s="2"/>
      <c r="U311" s="2"/>
      <c r="V311" s="2"/>
      <c r="W311" s="2"/>
      <c r="X311" s="2"/>
    </row>
    <row r="312" spans="1:24" ht="12" customHeight="1" x14ac:dyDescent="0.15">
      <c r="A312" s="2"/>
      <c r="B312" s="2"/>
      <c r="C312" s="2"/>
      <c r="D312" s="2"/>
      <c r="E312" s="2"/>
      <c r="F312" s="2"/>
      <c r="G312" s="2"/>
      <c r="H312" s="2"/>
      <c r="I312" s="2"/>
      <c r="J312" s="2"/>
      <c r="O312" s="2"/>
      <c r="P312" s="2"/>
      <c r="Q312" s="2"/>
      <c r="R312" s="2"/>
      <c r="S312" s="2"/>
      <c r="T312" s="2"/>
      <c r="U312" s="2"/>
      <c r="V312" s="2"/>
      <c r="W312" s="2"/>
      <c r="X312" s="2"/>
    </row>
    <row r="313" spans="1:24" ht="12" customHeight="1" x14ac:dyDescent="0.15">
      <c r="A313" s="2"/>
      <c r="B313" s="2"/>
      <c r="C313" s="2"/>
      <c r="D313" s="2"/>
      <c r="E313" s="2"/>
      <c r="F313" s="2"/>
      <c r="G313" s="2"/>
      <c r="H313" s="2"/>
      <c r="I313" s="2"/>
      <c r="J313" s="2"/>
      <c r="O313" s="2"/>
      <c r="P313" s="2"/>
      <c r="Q313" s="2"/>
      <c r="R313" s="2"/>
      <c r="S313" s="2"/>
      <c r="T313" s="2"/>
      <c r="U313" s="2"/>
      <c r="V313" s="2"/>
      <c r="W313" s="2"/>
      <c r="X313" s="2"/>
    </row>
    <row r="314" spans="1:24" ht="12" customHeight="1" x14ac:dyDescent="0.15">
      <c r="A314" s="2"/>
      <c r="B314" s="2"/>
      <c r="C314" s="2"/>
      <c r="D314" s="2"/>
      <c r="E314" s="2"/>
      <c r="F314" s="2"/>
      <c r="G314" s="2"/>
      <c r="H314" s="2"/>
      <c r="I314" s="2"/>
      <c r="J314" s="2"/>
      <c r="O314" s="2"/>
      <c r="P314" s="2"/>
      <c r="Q314" s="2"/>
      <c r="R314" s="2"/>
      <c r="S314" s="2"/>
      <c r="T314" s="2"/>
      <c r="U314" s="2"/>
      <c r="V314" s="2"/>
      <c r="W314" s="2"/>
      <c r="X314" s="2"/>
    </row>
    <row r="315" spans="1:24" ht="12" customHeight="1" x14ac:dyDescent="0.15">
      <c r="A315" s="2"/>
      <c r="B315" s="2"/>
      <c r="C315" s="2"/>
      <c r="D315" s="2"/>
      <c r="E315" s="2"/>
      <c r="F315" s="2"/>
      <c r="G315" s="2"/>
      <c r="H315" s="2"/>
      <c r="I315" s="2"/>
      <c r="J315" s="2"/>
      <c r="O315" s="2"/>
      <c r="P315" s="2"/>
      <c r="Q315" s="2"/>
      <c r="R315" s="2"/>
      <c r="S315" s="2"/>
      <c r="T315" s="2"/>
      <c r="U315" s="2"/>
      <c r="V315" s="2"/>
      <c r="W315" s="2"/>
      <c r="X315" s="2"/>
    </row>
    <row r="316" spans="1:24" ht="12" customHeight="1" x14ac:dyDescent="0.15">
      <c r="A316" s="2"/>
      <c r="B316" s="2"/>
      <c r="C316" s="2"/>
      <c r="D316" s="2"/>
      <c r="E316" s="2"/>
      <c r="F316" s="2"/>
      <c r="G316" s="2"/>
      <c r="H316" s="2"/>
      <c r="I316" s="2"/>
      <c r="J316" s="2"/>
      <c r="O316" s="2"/>
      <c r="P316" s="2"/>
      <c r="Q316" s="2"/>
      <c r="R316" s="2"/>
      <c r="S316" s="2"/>
      <c r="T316" s="2"/>
      <c r="U316" s="2"/>
      <c r="V316" s="2"/>
      <c r="W316" s="2"/>
      <c r="X316" s="2"/>
    </row>
    <row r="317" spans="1:24" ht="12" customHeight="1" x14ac:dyDescent="0.15">
      <c r="A317" s="2"/>
      <c r="B317" s="2"/>
      <c r="C317" s="2"/>
      <c r="D317" s="2"/>
      <c r="E317" s="2"/>
      <c r="F317" s="2"/>
      <c r="G317" s="2"/>
      <c r="H317" s="2"/>
      <c r="I317" s="2"/>
      <c r="J317" s="2"/>
      <c r="O317" s="2"/>
      <c r="P317" s="2"/>
      <c r="Q317" s="2"/>
      <c r="R317" s="2"/>
      <c r="S317" s="2"/>
      <c r="T317" s="2"/>
      <c r="U317" s="2"/>
      <c r="V317" s="2"/>
      <c r="W317" s="2"/>
      <c r="X317" s="2"/>
    </row>
    <row r="318" spans="1:24" ht="12" customHeight="1" x14ac:dyDescent="0.15">
      <c r="A318" s="2"/>
      <c r="B318" s="2"/>
      <c r="C318" s="2"/>
      <c r="D318" s="2"/>
      <c r="E318" s="2"/>
      <c r="F318" s="2"/>
      <c r="G318" s="2"/>
      <c r="H318" s="2"/>
      <c r="I318" s="2"/>
      <c r="J318" s="2"/>
      <c r="O318" s="2"/>
      <c r="P318" s="2"/>
      <c r="Q318" s="2"/>
      <c r="R318" s="2"/>
      <c r="S318" s="2"/>
      <c r="T318" s="2"/>
      <c r="U318" s="2"/>
      <c r="V318" s="2"/>
      <c r="W318" s="2"/>
      <c r="X318" s="2"/>
    </row>
    <row r="319" spans="1:24" ht="12" customHeight="1" x14ac:dyDescent="0.15">
      <c r="A319" s="2"/>
      <c r="B319" s="2"/>
      <c r="C319" s="2"/>
      <c r="D319" s="2"/>
      <c r="E319" s="2"/>
      <c r="F319" s="2"/>
      <c r="G319" s="2"/>
      <c r="H319" s="2"/>
      <c r="I319" s="2"/>
      <c r="J319" s="2"/>
      <c r="O319" s="2"/>
      <c r="P319" s="2"/>
      <c r="Q319" s="2"/>
      <c r="R319" s="2"/>
      <c r="S319" s="2"/>
      <c r="T319" s="2"/>
      <c r="U319" s="2"/>
      <c r="V319" s="2"/>
      <c r="W319" s="2"/>
      <c r="X319" s="2"/>
    </row>
    <row r="320" spans="1:24" ht="12" customHeight="1" x14ac:dyDescent="0.15">
      <c r="A320" s="2"/>
      <c r="B320" s="2"/>
      <c r="C320" s="2"/>
      <c r="D320" s="2"/>
      <c r="E320" s="2"/>
      <c r="F320" s="2"/>
      <c r="G320" s="2"/>
      <c r="H320" s="2"/>
      <c r="I320" s="2"/>
      <c r="J320" s="2"/>
      <c r="O320" s="2"/>
      <c r="P320" s="2"/>
      <c r="Q320" s="2"/>
      <c r="R320" s="2"/>
      <c r="S320" s="2"/>
      <c r="T320" s="2"/>
      <c r="U320" s="2"/>
      <c r="V320" s="2"/>
      <c r="W320" s="2"/>
      <c r="X320" s="2"/>
    </row>
    <row r="321" spans="1:24" ht="12" customHeight="1" x14ac:dyDescent="0.15">
      <c r="A321" s="2"/>
      <c r="B321" s="2"/>
      <c r="C321" s="2"/>
      <c r="D321" s="2"/>
      <c r="E321" s="2"/>
      <c r="F321" s="2"/>
      <c r="G321" s="2"/>
      <c r="H321" s="2"/>
      <c r="I321" s="2"/>
      <c r="J321" s="2"/>
      <c r="O321" s="2"/>
      <c r="P321" s="2"/>
      <c r="Q321" s="2"/>
      <c r="R321" s="2"/>
      <c r="S321" s="2"/>
      <c r="T321" s="2"/>
      <c r="U321" s="2"/>
      <c r="V321" s="2"/>
      <c r="W321" s="2"/>
      <c r="X321" s="2"/>
    </row>
    <row r="322" spans="1:24" ht="12" customHeight="1" x14ac:dyDescent="0.15">
      <c r="A322" s="2"/>
      <c r="B322" s="2"/>
      <c r="C322" s="2"/>
      <c r="D322" s="2"/>
      <c r="E322" s="2"/>
      <c r="F322" s="2"/>
      <c r="G322" s="2"/>
      <c r="H322" s="2"/>
      <c r="I322" s="2"/>
      <c r="J322" s="2"/>
      <c r="O322" s="2"/>
      <c r="P322" s="2"/>
      <c r="Q322" s="2"/>
      <c r="R322" s="2"/>
      <c r="S322" s="2"/>
      <c r="T322" s="2"/>
      <c r="U322" s="2"/>
      <c r="V322" s="2"/>
      <c r="W322" s="2"/>
      <c r="X322" s="2"/>
    </row>
    <row r="323" spans="1:24" ht="12" customHeight="1" x14ac:dyDescent="0.15">
      <c r="A323" s="2"/>
      <c r="B323" s="2"/>
      <c r="C323" s="2"/>
      <c r="D323" s="2"/>
      <c r="E323" s="2"/>
      <c r="F323" s="2"/>
      <c r="G323" s="2"/>
      <c r="H323" s="2"/>
      <c r="I323" s="2"/>
      <c r="J323" s="2"/>
      <c r="O323" s="2"/>
      <c r="P323" s="2"/>
      <c r="Q323" s="2"/>
      <c r="R323" s="2"/>
      <c r="S323" s="2"/>
      <c r="T323" s="2"/>
      <c r="U323" s="2"/>
      <c r="V323" s="2"/>
      <c r="W323" s="2"/>
      <c r="X323" s="2"/>
    </row>
    <row r="324" spans="1:24" ht="12" customHeight="1" x14ac:dyDescent="0.15">
      <c r="A324" s="2"/>
      <c r="B324" s="2"/>
      <c r="C324" s="2"/>
      <c r="D324" s="2"/>
      <c r="E324" s="2"/>
      <c r="F324" s="2"/>
      <c r="G324" s="2"/>
      <c r="H324" s="2"/>
      <c r="I324" s="2"/>
      <c r="J324" s="2"/>
      <c r="O324" s="2"/>
      <c r="P324" s="2"/>
      <c r="Q324" s="2"/>
      <c r="R324" s="2"/>
      <c r="S324" s="2"/>
      <c r="T324" s="2"/>
      <c r="U324" s="2"/>
      <c r="V324" s="2"/>
      <c r="W324" s="2"/>
      <c r="X324" s="2"/>
    </row>
    <row r="325" spans="1:24" ht="12" customHeight="1" x14ac:dyDescent="0.15">
      <c r="A325" s="2"/>
      <c r="B325" s="2"/>
      <c r="C325" s="2"/>
      <c r="D325" s="2"/>
      <c r="E325" s="2"/>
      <c r="F325" s="2"/>
      <c r="G325" s="2"/>
      <c r="H325" s="2"/>
      <c r="I325" s="2"/>
      <c r="J325" s="2"/>
      <c r="O325" s="2"/>
      <c r="P325" s="2"/>
      <c r="Q325" s="2"/>
      <c r="R325" s="2"/>
      <c r="S325" s="2"/>
      <c r="T325" s="2"/>
      <c r="U325" s="2"/>
      <c r="V325" s="2"/>
      <c r="W325" s="2"/>
      <c r="X325" s="2"/>
    </row>
    <row r="326" spans="1:24" ht="12" customHeight="1" x14ac:dyDescent="0.15">
      <c r="A326" s="2"/>
      <c r="B326" s="2"/>
      <c r="C326" s="2"/>
      <c r="D326" s="2"/>
      <c r="E326" s="2"/>
      <c r="F326" s="2"/>
      <c r="G326" s="2"/>
      <c r="H326" s="2"/>
      <c r="I326" s="2"/>
      <c r="J326" s="2"/>
      <c r="O326" s="2"/>
      <c r="P326" s="2"/>
      <c r="Q326" s="2"/>
      <c r="R326" s="2"/>
      <c r="S326" s="2"/>
      <c r="T326" s="2"/>
      <c r="U326" s="2"/>
      <c r="V326" s="2"/>
      <c r="W326" s="2"/>
      <c r="X326" s="2"/>
    </row>
    <row r="327" spans="1:24" ht="12" customHeight="1" x14ac:dyDescent="0.15">
      <c r="A327" s="2"/>
      <c r="B327" s="2"/>
      <c r="C327" s="2"/>
      <c r="D327" s="2"/>
      <c r="E327" s="2"/>
      <c r="F327" s="2"/>
      <c r="G327" s="2"/>
      <c r="H327" s="2"/>
      <c r="I327" s="2"/>
      <c r="J327" s="2"/>
      <c r="O327" s="2"/>
      <c r="P327" s="2"/>
      <c r="Q327" s="2"/>
      <c r="R327" s="2"/>
      <c r="S327" s="2"/>
      <c r="T327" s="2"/>
      <c r="U327" s="2"/>
      <c r="V327" s="2"/>
      <c r="W327" s="2"/>
      <c r="X327" s="2"/>
    </row>
    <row r="328" spans="1:24" ht="12" customHeight="1" x14ac:dyDescent="0.15">
      <c r="A328" s="2"/>
      <c r="B328" s="2"/>
      <c r="C328" s="2"/>
      <c r="D328" s="2"/>
      <c r="E328" s="2"/>
      <c r="F328" s="2"/>
      <c r="G328" s="2"/>
      <c r="H328" s="2"/>
      <c r="I328" s="2"/>
      <c r="J328" s="2"/>
      <c r="O328" s="2"/>
      <c r="P328" s="2"/>
      <c r="Q328" s="2"/>
      <c r="R328" s="2"/>
      <c r="S328" s="2"/>
      <c r="T328" s="2"/>
      <c r="U328" s="2"/>
      <c r="V328" s="2"/>
      <c r="W328" s="2"/>
      <c r="X328" s="2"/>
    </row>
    <row r="329" spans="1:24" ht="12" customHeight="1" x14ac:dyDescent="0.15">
      <c r="A329" s="2"/>
      <c r="B329" s="2"/>
      <c r="C329" s="2"/>
      <c r="D329" s="2"/>
      <c r="E329" s="2"/>
      <c r="F329" s="2"/>
      <c r="G329" s="2"/>
      <c r="H329" s="2"/>
      <c r="I329" s="2"/>
      <c r="J329" s="2"/>
      <c r="O329" s="2"/>
      <c r="P329" s="2"/>
      <c r="Q329" s="2"/>
      <c r="R329" s="2"/>
      <c r="S329" s="2"/>
      <c r="T329" s="2"/>
      <c r="U329" s="2"/>
      <c r="V329" s="2"/>
      <c r="W329" s="2"/>
      <c r="X329" s="2"/>
    </row>
    <row r="330" spans="1:24" ht="12" customHeight="1" x14ac:dyDescent="0.15">
      <c r="A330" s="2"/>
      <c r="B330" s="2"/>
      <c r="C330" s="2"/>
      <c r="D330" s="2"/>
      <c r="E330" s="2"/>
      <c r="F330" s="2"/>
      <c r="G330" s="2"/>
      <c r="H330" s="2"/>
      <c r="I330" s="2"/>
      <c r="J330" s="2"/>
      <c r="O330" s="2"/>
      <c r="P330" s="2"/>
      <c r="Q330" s="2"/>
      <c r="R330" s="2"/>
      <c r="S330" s="2"/>
      <c r="T330" s="2"/>
      <c r="U330" s="2"/>
      <c r="V330" s="2"/>
      <c r="W330" s="2"/>
      <c r="X330" s="2"/>
    </row>
    <row r="331" spans="1:24" ht="12" customHeight="1" x14ac:dyDescent="0.15">
      <c r="A331" s="2"/>
      <c r="B331" s="2"/>
      <c r="C331" s="2"/>
      <c r="D331" s="2"/>
      <c r="E331" s="2"/>
      <c r="F331" s="2"/>
      <c r="G331" s="2"/>
      <c r="H331" s="2"/>
      <c r="I331" s="2"/>
      <c r="J331" s="2"/>
      <c r="O331" s="2"/>
      <c r="P331" s="2"/>
      <c r="Q331" s="2"/>
      <c r="R331" s="2"/>
      <c r="S331" s="2"/>
      <c r="T331" s="2"/>
      <c r="U331" s="2"/>
      <c r="V331" s="2"/>
      <c r="W331" s="2"/>
      <c r="X331" s="2"/>
    </row>
    <row r="332" spans="1:24" ht="12" customHeight="1" x14ac:dyDescent="0.15">
      <c r="A332" s="2"/>
      <c r="B332" s="2"/>
      <c r="C332" s="2"/>
      <c r="D332" s="2"/>
      <c r="E332" s="2"/>
      <c r="F332" s="2"/>
      <c r="G332" s="2"/>
      <c r="H332" s="2"/>
      <c r="I332" s="2"/>
      <c r="J332" s="2"/>
      <c r="O332" s="2"/>
      <c r="P332" s="2"/>
      <c r="Q332" s="2"/>
      <c r="R332" s="2"/>
      <c r="S332" s="2"/>
      <c r="T332" s="2"/>
      <c r="U332" s="2"/>
      <c r="V332" s="2"/>
      <c r="W332" s="2"/>
      <c r="X332" s="2"/>
    </row>
    <row r="333" spans="1:24" ht="12" customHeight="1" x14ac:dyDescent="0.15">
      <c r="A333" s="2"/>
      <c r="B333" s="2"/>
      <c r="C333" s="2"/>
      <c r="D333" s="2"/>
      <c r="E333" s="2"/>
      <c r="F333" s="2"/>
      <c r="G333" s="2"/>
      <c r="H333" s="2"/>
      <c r="I333" s="2"/>
      <c r="J333" s="2"/>
      <c r="O333" s="2"/>
      <c r="P333" s="2"/>
      <c r="Q333" s="2"/>
      <c r="R333" s="2"/>
      <c r="S333" s="2"/>
      <c r="T333" s="2"/>
      <c r="U333" s="2"/>
      <c r="V333" s="2"/>
      <c r="W333" s="2"/>
      <c r="X333" s="2"/>
    </row>
    <row r="334" spans="1:24" ht="12" customHeight="1" x14ac:dyDescent="0.15">
      <c r="A334" s="2"/>
      <c r="B334" s="2"/>
      <c r="C334" s="2"/>
      <c r="D334" s="2"/>
      <c r="E334" s="2"/>
      <c r="F334" s="2"/>
      <c r="G334" s="2"/>
      <c r="H334" s="2"/>
      <c r="I334" s="2"/>
      <c r="J334" s="2"/>
      <c r="O334" s="2"/>
      <c r="P334" s="2"/>
      <c r="Q334" s="2"/>
      <c r="R334" s="2"/>
      <c r="S334" s="2"/>
      <c r="T334" s="2"/>
      <c r="U334" s="2"/>
      <c r="V334" s="2"/>
      <c r="W334" s="2"/>
      <c r="X334" s="2"/>
    </row>
    <row r="335" spans="1:24" ht="12" customHeight="1" x14ac:dyDescent="0.15">
      <c r="A335" s="2"/>
      <c r="B335" s="2"/>
      <c r="C335" s="2"/>
      <c r="D335" s="2"/>
      <c r="E335" s="2"/>
      <c r="F335" s="2"/>
      <c r="G335" s="2"/>
      <c r="H335" s="2"/>
      <c r="I335" s="2"/>
      <c r="J335" s="2"/>
      <c r="O335" s="2"/>
      <c r="P335" s="2"/>
      <c r="Q335" s="2"/>
      <c r="R335" s="2"/>
      <c r="S335" s="2"/>
      <c r="T335" s="2"/>
      <c r="U335" s="2"/>
      <c r="V335" s="2"/>
      <c r="W335" s="2"/>
      <c r="X335" s="2"/>
    </row>
    <row r="336" spans="1:24" ht="12" customHeight="1" x14ac:dyDescent="0.15">
      <c r="A336" s="2"/>
      <c r="B336" s="2"/>
      <c r="C336" s="2"/>
      <c r="D336" s="2"/>
      <c r="E336" s="2"/>
      <c r="F336" s="2"/>
      <c r="G336" s="2"/>
      <c r="H336" s="2"/>
      <c r="I336" s="2"/>
      <c r="J336" s="2"/>
      <c r="O336" s="2"/>
      <c r="P336" s="2"/>
      <c r="Q336" s="2"/>
      <c r="R336" s="2"/>
      <c r="S336" s="2"/>
      <c r="T336" s="2"/>
      <c r="U336" s="2"/>
      <c r="V336" s="2"/>
      <c r="W336" s="2"/>
      <c r="X336" s="2"/>
    </row>
    <row r="337" spans="1:24" ht="12" customHeight="1" x14ac:dyDescent="0.15">
      <c r="A337" s="2"/>
      <c r="B337" s="2"/>
      <c r="C337" s="2"/>
      <c r="D337" s="2"/>
      <c r="E337" s="2"/>
      <c r="F337" s="2"/>
      <c r="G337" s="2"/>
      <c r="H337" s="2"/>
      <c r="I337" s="2"/>
      <c r="J337" s="2"/>
      <c r="O337" s="2"/>
      <c r="P337" s="2"/>
      <c r="Q337" s="2"/>
      <c r="R337" s="2"/>
      <c r="S337" s="2"/>
      <c r="T337" s="2"/>
      <c r="U337" s="2"/>
      <c r="V337" s="2"/>
      <c r="W337" s="2"/>
      <c r="X337" s="2"/>
    </row>
    <row r="338" spans="1:24" ht="12" customHeight="1" x14ac:dyDescent="0.15">
      <c r="A338" s="2"/>
      <c r="B338" s="2"/>
      <c r="C338" s="2"/>
      <c r="D338" s="2"/>
      <c r="E338" s="2"/>
      <c r="F338" s="2"/>
      <c r="G338" s="2"/>
      <c r="H338" s="2"/>
      <c r="I338" s="2"/>
      <c r="J338" s="2"/>
      <c r="O338" s="2"/>
      <c r="P338" s="2"/>
      <c r="Q338" s="2"/>
      <c r="R338" s="2"/>
      <c r="S338" s="2"/>
      <c r="T338" s="2"/>
      <c r="U338" s="2"/>
      <c r="V338" s="2"/>
      <c r="W338" s="2"/>
      <c r="X338" s="2"/>
    </row>
    <row r="339" spans="1:24" ht="12" customHeight="1" x14ac:dyDescent="0.15">
      <c r="A339" s="2"/>
      <c r="B339" s="2"/>
      <c r="C339" s="2"/>
      <c r="D339" s="2"/>
      <c r="E339" s="2"/>
      <c r="F339" s="2"/>
      <c r="G339" s="2"/>
      <c r="H339" s="2"/>
      <c r="I339" s="2"/>
      <c r="J339" s="2"/>
      <c r="O339" s="2"/>
      <c r="P339" s="2"/>
      <c r="Q339" s="2"/>
      <c r="R339" s="2"/>
      <c r="S339" s="2"/>
      <c r="T339" s="2"/>
      <c r="U339" s="2"/>
      <c r="V339" s="2"/>
      <c r="W339" s="2"/>
      <c r="X339" s="2"/>
    </row>
    <row r="340" spans="1:24" ht="12" customHeight="1" x14ac:dyDescent="0.15">
      <c r="A340" s="2"/>
      <c r="B340" s="2"/>
      <c r="C340" s="2"/>
      <c r="D340" s="2"/>
      <c r="E340" s="2"/>
      <c r="F340" s="2"/>
      <c r="G340" s="2"/>
      <c r="H340" s="2"/>
      <c r="I340" s="2"/>
      <c r="J340" s="2"/>
      <c r="O340" s="2"/>
      <c r="P340" s="2"/>
      <c r="Q340" s="2"/>
      <c r="R340" s="2"/>
      <c r="S340" s="2"/>
      <c r="T340" s="2"/>
      <c r="U340" s="2"/>
      <c r="V340" s="2"/>
      <c r="W340" s="2"/>
      <c r="X340" s="2"/>
    </row>
    <row r="341" spans="1:24" ht="12" customHeight="1" x14ac:dyDescent="0.15">
      <c r="A341" s="2"/>
      <c r="B341" s="2"/>
      <c r="C341" s="2"/>
      <c r="D341" s="2"/>
      <c r="E341" s="2"/>
      <c r="F341" s="2"/>
      <c r="G341" s="2"/>
      <c r="H341" s="2"/>
      <c r="I341" s="2"/>
      <c r="J341" s="2"/>
      <c r="O341" s="2"/>
      <c r="P341" s="2"/>
      <c r="Q341" s="2"/>
      <c r="R341" s="2"/>
      <c r="S341" s="2"/>
      <c r="T341" s="2"/>
      <c r="U341" s="2"/>
      <c r="V341" s="2"/>
      <c r="W341" s="2"/>
      <c r="X341" s="2"/>
    </row>
  </sheetData>
  <mergeCells count="181">
    <mergeCell ref="G23:H23"/>
    <mergeCell ref="I23:I24"/>
    <mergeCell ref="J23:J24"/>
    <mergeCell ref="A25:A28"/>
    <mergeCell ref="A29:A32"/>
    <mergeCell ref="A33:A36"/>
    <mergeCell ref="A4:A8"/>
    <mergeCell ref="A9:A13"/>
    <mergeCell ref="A14:A18"/>
    <mergeCell ref="A20:B20"/>
    <mergeCell ref="A22:I22"/>
    <mergeCell ref="A23:B24"/>
    <mergeCell ref="C23:C24"/>
    <mergeCell ref="D23:D24"/>
    <mergeCell ref="E23:E24"/>
    <mergeCell ref="F23:F24"/>
    <mergeCell ref="A56:A59"/>
    <mergeCell ref="A60:A63"/>
    <mergeCell ref="A64:A67"/>
    <mergeCell ref="A69:G69"/>
    <mergeCell ref="A70:B70"/>
    <mergeCell ref="A71:A73"/>
    <mergeCell ref="A37:A40"/>
    <mergeCell ref="A41:A44"/>
    <mergeCell ref="A46:F46"/>
    <mergeCell ref="A47:B47"/>
    <mergeCell ref="A48:A51"/>
    <mergeCell ref="A52:A55"/>
    <mergeCell ref="G91:H91"/>
    <mergeCell ref="A93:A98"/>
    <mergeCell ref="B93:B94"/>
    <mergeCell ref="B95:B96"/>
    <mergeCell ref="B97:B98"/>
    <mergeCell ref="A74:A76"/>
    <mergeCell ref="A77:A79"/>
    <mergeCell ref="A80:A82"/>
    <mergeCell ref="A83:A85"/>
    <mergeCell ref="A89:H89"/>
    <mergeCell ref="A91:A92"/>
    <mergeCell ref="B91:B92"/>
    <mergeCell ref="C91:C92"/>
    <mergeCell ref="D91:D92"/>
    <mergeCell ref="E91:E92"/>
    <mergeCell ref="A99:A104"/>
    <mergeCell ref="B99:B100"/>
    <mergeCell ref="B101:B102"/>
    <mergeCell ref="B103:B104"/>
    <mergeCell ref="A105:A110"/>
    <mergeCell ref="B105:B106"/>
    <mergeCell ref="B107:B108"/>
    <mergeCell ref="B109:B110"/>
    <mergeCell ref="F91:F92"/>
    <mergeCell ref="A123:H123"/>
    <mergeCell ref="A127:C127"/>
    <mergeCell ref="A129:A130"/>
    <mergeCell ref="B129:B130"/>
    <mergeCell ref="A135:C135"/>
    <mergeCell ref="A136:C136"/>
    <mergeCell ref="A111:A116"/>
    <mergeCell ref="B111:B112"/>
    <mergeCell ref="B113:B114"/>
    <mergeCell ref="B115:B116"/>
    <mergeCell ref="A117:A122"/>
    <mergeCell ref="B117:B118"/>
    <mergeCell ref="B119:B120"/>
    <mergeCell ref="B121:B122"/>
    <mergeCell ref="A149:E149"/>
    <mergeCell ref="A151:A152"/>
    <mergeCell ref="B151:B152"/>
    <mergeCell ref="C151:E151"/>
    <mergeCell ref="A157:E157"/>
    <mergeCell ref="A158:E158"/>
    <mergeCell ref="A138:E138"/>
    <mergeCell ref="A140:A141"/>
    <mergeCell ref="B140:B141"/>
    <mergeCell ref="C140:E140"/>
    <mergeCell ref="A146:E146"/>
    <mergeCell ref="A147:E147"/>
    <mergeCell ref="A171:D171"/>
    <mergeCell ref="A173:A174"/>
    <mergeCell ref="B173:B174"/>
    <mergeCell ref="C173:D173"/>
    <mergeCell ref="A179:D179"/>
    <mergeCell ref="A180:D180"/>
    <mergeCell ref="A160:E160"/>
    <mergeCell ref="A162:A163"/>
    <mergeCell ref="B162:B163"/>
    <mergeCell ref="C162:E162"/>
    <mergeCell ref="A168:E168"/>
    <mergeCell ref="A169:E169"/>
    <mergeCell ref="U23:V23"/>
    <mergeCell ref="W23:W24"/>
    <mergeCell ref="X23:X24"/>
    <mergeCell ref="O25:O28"/>
    <mergeCell ref="O29:O32"/>
    <mergeCell ref="O33:O36"/>
    <mergeCell ref="O4:O8"/>
    <mergeCell ref="O9:O13"/>
    <mergeCell ref="O14:O18"/>
    <mergeCell ref="O20:P20"/>
    <mergeCell ref="O22:W22"/>
    <mergeCell ref="O23:P24"/>
    <mergeCell ref="Q23:Q24"/>
    <mergeCell ref="R23:R24"/>
    <mergeCell ref="S23:S24"/>
    <mergeCell ref="T23:T24"/>
    <mergeCell ref="O56:O59"/>
    <mergeCell ref="O60:O63"/>
    <mergeCell ref="O64:O67"/>
    <mergeCell ref="O69:U69"/>
    <mergeCell ref="O70:P70"/>
    <mergeCell ref="O71:O73"/>
    <mergeCell ref="O37:O40"/>
    <mergeCell ref="O41:O44"/>
    <mergeCell ref="O46:T46"/>
    <mergeCell ref="O47:P47"/>
    <mergeCell ref="O48:O51"/>
    <mergeCell ref="O52:O55"/>
    <mergeCell ref="U91:V91"/>
    <mergeCell ref="O93:O98"/>
    <mergeCell ref="P93:P94"/>
    <mergeCell ref="P95:P96"/>
    <mergeCell ref="P97:P98"/>
    <mergeCell ref="O74:O76"/>
    <mergeCell ref="O77:O79"/>
    <mergeCell ref="O80:O82"/>
    <mergeCell ref="O83:O85"/>
    <mergeCell ref="O89:V89"/>
    <mergeCell ref="O91:O92"/>
    <mergeCell ref="P91:P92"/>
    <mergeCell ref="Q91:Q92"/>
    <mergeCell ref="R91:R92"/>
    <mergeCell ref="S91:S92"/>
    <mergeCell ref="O99:O104"/>
    <mergeCell ref="P99:P100"/>
    <mergeCell ref="P101:P102"/>
    <mergeCell ref="P103:P104"/>
    <mergeCell ref="O105:O110"/>
    <mergeCell ref="P105:P106"/>
    <mergeCell ref="P107:P108"/>
    <mergeCell ref="P109:P110"/>
    <mergeCell ref="T91:T92"/>
    <mergeCell ref="O123:V123"/>
    <mergeCell ref="O126:Q126"/>
    <mergeCell ref="O128:O129"/>
    <mergeCell ref="P128:P129"/>
    <mergeCell ref="O134:Q134"/>
    <mergeCell ref="O135:Q135"/>
    <mergeCell ref="O111:O116"/>
    <mergeCell ref="P111:P112"/>
    <mergeCell ref="P113:P114"/>
    <mergeCell ref="P115:P116"/>
    <mergeCell ref="O117:O122"/>
    <mergeCell ref="P117:P118"/>
    <mergeCell ref="P119:P120"/>
    <mergeCell ref="P121:P122"/>
    <mergeCell ref="O148:R148"/>
    <mergeCell ref="O150:O151"/>
    <mergeCell ref="P150:P151"/>
    <mergeCell ref="Q150:R150"/>
    <mergeCell ref="O156:R156"/>
    <mergeCell ref="O157:R157"/>
    <mergeCell ref="O137:R137"/>
    <mergeCell ref="O139:O140"/>
    <mergeCell ref="P139:P140"/>
    <mergeCell ref="Q139:R139"/>
    <mergeCell ref="O145:R145"/>
    <mergeCell ref="O146:R146"/>
    <mergeCell ref="O180:R180"/>
    <mergeCell ref="O170:R170"/>
    <mergeCell ref="O172:O173"/>
    <mergeCell ref="P172:P173"/>
    <mergeCell ref="Q172:R172"/>
    <mergeCell ref="O178:R178"/>
    <mergeCell ref="O179:R179"/>
    <mergeCell ref="O159:S159"/>
    <mergeCell ref="O161:O162"/>
    <mergeCell ref="P161:P162"/>
    <mergeCell ref="Q161:S161"/>
    <mergeCell ref="O167:S167"/>
    <mergeCell ref="O168:S16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B152"/>
  <sheetViews>
    <sheetView zoomScale="60" zoomScaleNormal="60" workbookViewId="0">
      <selection activeCell="L27" sqref="L27"/>
    </sheetView>
  </sheetViews>
  <sheetFormatPr baseColWidth="10" defaultColWidth="8.83203125" defaultRowHeight="12" customHeight="1" x14ac:dyDescent="0.15"/>
  <cols>
    <col min="1" max="1" width="13.6640625" style="3" customWidth="1"/>
    <col min="2" max="2" width="18.6640625" style="3" customWidth="1"/>
    <col min="3" max="3" width="18.1640625" style="3" customWidth="1"/>
    <col min="4" max="4" width="9.5" style="3" bestFit="1" customWidth="1"/>
    <col min="5" max="5" width="13.6640625" style="3" customWidth="1"/>
    <col min="6" max="6" width="8.6640625" style="3" bestFit="1" customWidth="1"/>
    <col min="7" max="7" width="16.5" style="3" customWidth="1"/>
    <col min="8" max="8" width="13.5" style="3" customWidth="1"/>
    <col min="9" max="14" width="8.83203125" style="3"/>
    <col min="15" max="15" width="11" style="3" customWidth="1"/>
    <col min="16" max="16" width="18.5" style="3" customWidth="1"/>
    <col min="17" max="16384" width="8.83203125" style="3"/>
  </cols>
  <sheetData>
    <row r="1" spans="1:28" ht="12" customHeight="1" x14ac:dyDescent="0.15">
      <c r="A1" s="27" t="s">
        <v>22</v>
      </c>
      <c r="B1" s="28"/>
      <c r="O1" s="27" t="s">
        <v>22</v>
      </c>
    </row>
    <row r="2" spans="1:28" ht="12" customHeight="1" x14ac:dyDescent="0.15">
      <c r="A2" s="168" t="s">
        <v>17</v>
      </c>
      <c r="B2" s="31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O2" s="559" t="s">
        <v>21</v>
      </c>
      <c r="P2" s="559"/>
    </row>
    <row r="3" spans="1:28" ht="12" customHeight="1" x14ac:dyDescent="0.15">
      <c r="A3" s="169"/>
      <c r="B3" s="169"/>
      <c r="C3" s="169" t="s">
        <v>1</v>
      </c>
      <c r="D3" s="169" t="s">
        <v>2</v>
      </c>
      <c r="E3" s="169" t="s">
        <v>3</v>
      </c>
      <c r="F3" s="169" t="s">
        <v>4</v>
      </c>
      <c r="G3" s="169" t="s">
        <v>0</v>
      </c>
      <c r="H3" s="170" t="s">
        <v>14</v>
      </c>
      <c r="I3" s="170" t="s">
        <v>15</v>
      </c>
      <c r="J3" s="170" t="s">
        <v>16</v>
      </c>
      <c r="K3" s="169" t="s">
        <v>4</v>
      </c>
      <c r="L3" s="169" t="s">
        <v>0</v>
      </c>
      <c r="M3" s="169" t="s">
        <v>8</v>
      </c>
      <c r="O3" s="11"/>
      <c r="P3" s="11"/>
      <c r="Q3" s="11" t="s">
        <v>1</v>
      </c>
      <c r="R3" s="11" t="s">
        <v>2</v>
      </c>
      <c r="S3" s="11" t="s">
        <v>3</v>
      </c>
      <c r="T3" s="171" t="s">
        <v>4</v>
      </c>
      <c r="U3" s="171" t="s">
        <v>0</v>
      </c>
      <c r="V3" s="172" t="s">
        <v>14</v>
      </c>
      <c r="W3" s="172" t="s">
        <v>15</v>
      </c>
      <c r="X3" s="172" t="s">
        <v>16</v>
      </c>
      <c r="Y3" s="32" t="s">
        <v>4</v>
      </c>
      <c r="Z3" s="32" t="s">
        <v>0</v>
      </c>
      <c r="AA3" s="11" t="s">
        <v>8</v>
      </c>
    </row>
    <row r="4" spans="1:28" ht="12" customHeight="1" x14ac:dyDescent="0.15">
      <c r="A4" s="169" t="s">
        <v>23</v>
      </c>
      <c r="B4" s="169" t="s">
        <v>18</v>
      </c>
      <c r="C4" s="173">
        <v>2.3100000000000002E-2</v>
      </c>
      <c r="D4" s="173">
        <v>3.110000000000001E-2</v>
      </c>
      <c r="E4" s="173">
        <v>6.2000000000000041E-3</v>
      </c>
      <c r="F4" s="173">
        <f t="shared" ref="F4:F15" si="0">AVERAGE(C4:E4)</f>
        <v>2.013333333333334E-2</v>
      </c>
      <c r="G4" s="173">
        <f t="shared" ref="G4:G15" si="1">STDEV(C4:E4)</f>
        <v>1.2712329972642052E-2</v>
      </c>
      <c r="H4" s="173">
        <f>C4/0.02</f>
        <v>1.155</v>
      </c>
      <c r="I4" s="173">
        <f>D4/0.02</f>
        <v>1.5550000000000004</v>
      </c>
      <c r="J4" s="173">
        <f>E4/0.02</f>
        <v>0.31000000000000022</v>
      </c>
      <c r="K4" s="173">
        <f t="shared" ref="K4:K15" si="2">AVERAGE(H4:J4)</f>
        <v>1.0066666666666668</v>
      </c>
      <c r="L4" s="173">
        <f t="shared" ref="L4:L15" si="3">STDEV(H4:J4)</f>
        <v>0.63561649863210234</v>
      </c>
      <c r="M4" s="174"/>
      <c r="O4" s="11" t="s">
        <v>23</v>
      </c>
      <c r="P4" s="11" t="s">
        <v>18</v>
      </c>
      <c r="Q4" s="12">
        <v>2.2800000000000008E-2</v>
      </c>
      <c r="R4" s="12">
        <v>2.7000000000000003E-2</v>
      </c>
      <c r="S4" s="12">
        <v>2.6200000000000008E-2</v>
      </c>
      <c r="T4" s="175">
        <f t="shared" ref="T4:T15" si="4">AVERAGE(Q4:S4)</f>
        <v>2.5333333333333336E-2</v>
      </c>
      <c r="U4" s="175">
        <f t="shared" ref="U4:U15" si="5">STDEV(Q4:S4)</f>
        <v>2.2300971578236958E-3</v>
      </c>
      <c r="V4" s="12">
        <f>Q4/0.025</f>
        <v>0.91200000000000025</v>
      </c>
      <c r="W4" s="12">
        <f>R4/0.025</f>
        <v>1.08</v>
      </c>
      <c r="X4" s="12">
        <f>S4/0.025</f>
        <v>1.0480000000000003</v>
      </c>
      <c r="Y4" s="34">
        <f t="shared" ref="Y4:Y15" si="6">AVERAGE(V4:X4)</f>
        <v>1.0133333333333336</v>
      </c>
      <c r="Z4" s="34">
        <f t="shared" ref="Z4:Z15" si="7">STDEV(V4:X4)</f>
        <v>8.920388631294783E-2</v>
      </c>
      <c r="AA4" s="34"/>
    </row>
    <row r="5" spans="1:28" ht="12" customHeight="1" x14ac:dyDescent="0.15">
      <c r="A5" s="169"/>
      <c r="B5" s="169" t="s">
        <v>19</v>
      </c>
      <c r="C5" s="173">
        <v>3.6600000000000001E-2</v>
      </c>
      <c r="D5" s="173">
        <v>3.4599999999999999E-2</v>
      </c>
      <c r="E5" s="173">
        <v>3.7600000000000001E-2</v>
      </c>
      <c r="F5" s="173">
        <f t="shared" si="0"/>
        <v>3.6266666666666669E-2</v>
      </c>
      <c r="G5" s="173">
        <f t="shared" si="1"/>
        <v>1.5275252316519481E-3</v>
      </c>
      <c r="H5" s="173">
        <f>C5/0.036</f>
        <v>1.0166666666666668</v>
      </c>
      <c r="I5" s="173">
        <f>D5/0.036</f>
        <v>0.96111111111111114</v>
      </c>
      <c r="J5" s="173">
        <f>E5/0.036</f>
        <v>1.0444444444444445</v>
      </c>
      <c r="K5" s="173">
        <f t="shared" si="2"/>
        <v>1.0074074074074073</v>
      </c>
      <c r="L5" s="173">
        <f t="shared" si="3"/>
        <v>4.2431256434776327E-2</v>
      </c>
      <c r="M5" s="174"/>
      <c r="O5" s="11"/>
      <c r="P5" s="11" t="s">
        <v>19</v>
      </c>
      <c r="Q5" s="12">
        <v>3.3099999999999997E-2</v>
      </c>
      <c r="R5" s="12">
        <v>2.8699999999999996E-2</v>
      </c>
      <c r="S5" s="12">
        <v>3.4099999999999998E-2</v>
      </c>
      <c r="T5" s="175">
        <f t="shared" si="4"/>
        <v>3.1966666666666664E-2</v>
      </c>
      <c r="U5" s="175">
        <f t="shared" si="5"/>
        <v>2.8728615235220334E-3</v>
      </c>
      <c r="V5" s="12">
        <f>Q5/0.032</f>
        <v>1.0343749999999998</v>
      </c>
      <c r="W5" s="12">
        <f>R5/0.032</f>
        <v>0.89687499999999987</v>
      </c>
      <c r="X5" s="12">
        <f>S5/0.032</f>
        <v>1.0656249999999998</v>
      </c>
      <c r="Y5" s="34">
        <f t="shared" si="6"/>
        <v>0.99895833333333306</v>
      </c>
      <c r="Z5" s="34">
        <f t="shared" si="7"/>
        <v>8.9776922610063481E-2</v>
      </c>
      <c r="AA5" s="34"/>
    </row>
    <row r="6" spans="1:28" ht="12" customHeight="1" x14ac:dyDescent="0.15">
      <c r="A6" s="169"/>
      <c r="B6" s="169" t="s">
        <v>20</v>
      </c>
      <c r="C6" s="173">
        <v>2.7600000000000006E-2</v>
      </c>
      <c r="D6" s="173">
        <v>3.2599999999999997E-2</v>
      </c>
      <c r="E6" s="173">
        <v>3.1599999999999996E-2</v>
      </c>
      <c r="F6" s="173">
        <f t="shared" si="0"/>
        <v>3.0599999999999999E-2</v>
      </c>
      <c r="G6" s="173">
        <f t="shared" si="1"/>
        <v>2.6457513110645851E-3</v>
      </c>
      <c r="H6" s="173">
        <f>C6/0.031</f>
        <v>0.89032258064516145</v>
      </c>
      <c r="I6" s="173">
        <f>D6/0.031</f>
        <v>1.0516129032258064</v>
      </c>
      <c r="J6" s="173">
        <f>E6/0.031</f>
        <v>1.0193548387096774</v>
      </c>
      <c r="K6" s="173">
        <f t="shared" si="2"/>
        <v>0.98709677419354824</v>
      </c>
      <c r="L6" s="173">
        <f t="shared" si="3"/>
        <v>8.5346816485954394E-2</v>
      </c>
      <c r="M6" s="174"/>
      <c r="O6" s="11"/>
      <c r="P6" s="11" t="s">
        <v>20</v>
      </c>
      <c r="Q6" s="12">
        <v>2.7500000000000004E-2</v>
      </c>
      <c r="R6" s="12">
        <v>3.3099999999999997E-2</v>
      </c>
      <c r="S6" s="12">
        <v>3.32E-2</v>
      </c>
      <c r="T6" s="175">
        <f t="shared" si="4"/>
        <v>3.1266666666666665E-2</v>
      </c>
      <c r="U6" s="175">
        <f t="shared" si="5"/>
        <v>3.2624121954978828E-3</v>
      </c>
      <c r="V6" s="12">
        <f>Q6/0.031</f>
        <v>0.88709677419354849</v>
      </c>
      <c r="W6" s="12">
        <f>R6/0.031</f>
        <v>1.0677419354838709</v>
      </c>
      <c r="X6" s="12">
        <f>S6/0.031</f>
        <v>1.0709677419354839</v>
      </c>
      <c r="Y6" s="34">
        <f t="shared" si="6"/>
        <v>1.0086021505376344</v>
      </c>
      <c r="Z6" s="34">
        <f t="shared" si="7"/>
        <v>0.10523910308057689</v>
      </c>
      <c r="AA6" s="34"/>
    </row>
    <row r="7" spans="1:28" ht="12" customHeight="1" x14ac:dyDescent="0.15">
      <c r="A7" s="169" t="s">
        <v>24</v>
      </c>
      <c r="B7" s="169" t="s">
        <v>18</v>
      </c>
      <c r="C7" s="173">
        <v>4.4199999999999996E-2</v>
      </c>
      <c r="D7" s="173">
        <v>3.6900000000000009E-2</v>
      </c>
      <c r="E7" s="173">
        <v>3.7899999999999996E-2</v>
      </c>
      <c r="F7" s="173">
        <f t="shared" si="0"/>
        <v>3.9666666666666663E-2</v>
      </c>
      <c r="G7" s="173">
        <f t="shared" si="1"/>
        <v>3.9576929306520603E-3</v>
      </c>
      <c r="H7" s="173">
        <f>C7/0.02</f>
        <v>2.21</v>
      </c>
      <c r="I7" s="173">
        <f>D7/0.02</f>
        <v>1.8450000000000004</v>
      </c>
      <c r="J7" s="173">
        <f>E7/0.02</f>
        <v>1.8949999999999998</v>
      </c>
      <c r="K7" s="173">
        <f t="shared" si="2"/>
        <v>1.9833333333333334</v>
      </c>
      <c r="L7" s="173">
        <f t="shared" si="3"/>
        <v>0.19788464653260315</v>
      </c>
      <c r="M7" s="174"/>
      <c r="O7" s="11" t="s">
        <v>24</v>
      </c>
      <c r="P7" s="11" t="s">
        <v>18</v>
      </c>
      <c r="Q7" s="12">
        <v>4.9099999999999998E-2</v>
      </c>
      <c r="R7" s="12">
        <v>5.0099999999999999E-2</v>
      </c>
      <c r="S7" s="12">
        <v>4.2299999999999997E-2</v>
      </c>
      <c r="T7" s="175">
        <f t="shared" si="4"/>
        <v>4.7166666666666662E-2</v>
      </c>
      <c r="U7" s="175">
        <f t="shared" si="5"/>
        <v>4.2442117446392022E-3</v>
      </c>
      <c r="V7" s="12">
        <f>Q7/0.025</f>
        <v>1.9639999999999997</v>
      </c>
      <c r="W7" s="12">
        <f>R7/0.025</f>
        <v>2.004</v>
      </c>
      <c r="X7" s="12">
        <f>S7/0.025</f>
        <v>1.6919999999999997</v>
      </c>
      <c r="Y7" s="34">
        <f t="shared" si="6"/>
        <v>1.8866666666666667</v>
      </c>
      <c r="Z7" s="34">
        <f t="shared" si="7"/>
        <v>0.16976846978556814</v>
      </c>
      <c r="AA7" s="34"/>
    </row>
    <row r="8" spans="1:28" ht="12" customHeight="1" x14ac:dyDescent="0.15">
      <c r="A8" s="169"/>
      <c r="B8" s="169" t="s">
        <v>19</v>
      </c>
      <c r="C8" s="173">
        <v>6.359999999999999E-2</v>
      </c>
      <c r="D8" s="173">
        <v>6.9599999999999995E-2</v>
      </c>
      <c r="E8" s="173">
        <v>5.5600000000000004E-2</v>
      </c>
      <c r="F8" s="173">
        <f t="shared" si="0"/>
        <v>6.2933333333333327E-2</v>
      </c>
      <c r="G8" s="173">
        <f t="shared" si="1"/>
        <v>7.0237691685684882E-3</v>
      </c>
      <c r="H8" s="173">
        <f>C8/0.036</f>
        <v>1.7666666666666666</v>
      </c>
      <c r="I8" s="173">
        <f>D8/0.036</f>
        <v>1.9333333333333333</v>
      </c>
      <c r="J8" s="173">
        <f>E8/0.036</f>
        <v>1.5444444444444447</v>
      </c>
      <c r="K8" s="173">
        <f t="shared" si="2"/>
        <v>1.7481481481481485</v>
      </c>
      <c r="L8" s="173">
        <f t="shared" si="3"/>
        <v>0.19510469912690243</v>
      </c>
      <c r="M8" s="176">
        <f>TTEST(H7:J7,H8:J8,2,2)</f>
        <v>0.21656284518016083</v>
      </c>
      <c r="O8" s="11"/>
      <c r="P8" s="11" t="s">
        <v>19</v>
      </c>
      <c r="Q8" s="12">
        <v>4.7900000000000005E-2</v>
      </c>
      <c r="R8" s="12">
        <v>4.8800000000000003E-2</v>
      </c>
      <c r="S8" s="12">
        <v>5.3499999999999999E-2</v>
      </c>
      <c r="T8" s="175">
        <f t="shared" si="4"/>
        <v>5.0066666666666669E-2</v>
      </c>
      <c r="U8" s="175">
        <f t="shared" si="5"/>
        <v>3.0072135496724064E-3</v>
      </c>
      <c r="V8" s="12">
        <f>Q8/0.032</f>
        <v>1.4968750000000002</v>
      </c>
      <c r="W8" s="12">
        <f>R8/0.032</f>
        <v>1.5250000000000001</v>
      </c>
      <c r="X8" s="12">
        <f>S8/0.032</f>
        <v>1.671875</v>
      </c>
      <c r="Y8" s="34">
        <f t="shared" si="6"/>
        <v>1.5645833333333334</v>
      </c>
      <c r="Z8" s="34">
        <f t="shared" si="7"/>
        <v>9.39754234272627E-2</v>
      </c>
      <c r="AA8" s="177">
        <f>TTEST(V7:X7,V8:X8,2,2)</f>
        <v>4.5242335905560913E-2</v>
      </c>
      <c r="AB8" s="3" t="s">
        <v>13</v>
      </c>
    </row>
    <row r="9" spans="1:28" ht="12" customHeight="1" x14ac:dyDescent="0.15">
      <c r="A9" s="169"/>
      <c r="B9" s="169" t="s">
        <v>20</v>
      </c>
      <c r="C9" s="173">
        <v>3.7600000000000001E-2</v>
      </c>
      <c r="D9" s="173">
        <v>3.7600000000000001E-2</v>
      </c>
      <c r="E9" s="173">
        <v>3.1599999999999996E-2</v>
      </c>
      <c r="F9" s="173">
        <f t="shared" si="0"/>
        <v>3.56E-2</v>
      </c>
      <c r="G9" s="173">
        <f t="shared" si="1"/>
        <v>3.4641016151377578E-3</v>
      </c>
      <c r="H9" s="173">
        <f>C9/0.031</f>
        <v>1.2129032258064516</v>
      </c>
      <c r="I9" s="173">
        <f>D9/0.031</f>
        <v>1.2129032258064516</v>
      </c>
      <c r="J9" s="173">
        <f>E9/0.031</f>
        <v>1.0193548387096774</v>
      </c>
      <c r="K9" s="173">
        <f t="shared" si="2"/>
        <v>1.1483870967741936</v>
      </c>
      <c r="L9" s="173">
        <f t="shared" si="3"/>
        <v>0.1117452133915405</v>
      </c>
      <c r="M9" s="176">
        <f>TTEST(H7:J7,H9:J9,2,2)</f>
        <v>3.1262251884315627E-3</v>
      </c>
      <c r="O9" s="11"/>
      <c r="P9" s="11" t="s">
        <v>20</v>
      </c>
      <c r="Q9" s="12">
        <v>4.5199999999999997E-2</v>
      </c>
      <c r="R9" s="12">
        <v>4.19E-2</v>
      </c>
      <c r="S9" s="12">
        <v>2.5500000000000002E-2</v>
      </c>
      <c r="T9" s="175">
        <f t="shared" si="4"/>
        <v>3.7533333333333335E-2</v>
      </c>
      <c r="U9" s="175">
        <f t="shared" si="5"/>
        <v>1.0550987315570668E-2</v>
      </c>
      <c r="V9" s="12">
        <f>Q9/0.031</f>
        <v>1.4580645161290322</v>
      </c>
      <c r="W9" s="12">
        <f>R9/0.031</f>
        <v>1.3516129032258064</v>
      </c>
      <c r="X9" s="12">
        <f>S9/0.031</f>
        <v>0.82258064516129037</v>
      </c>
      <c r="Y9" s="34">
        <f t="shared" si="6"/>
        <v>1.210752688172043</v>
      </c>
      <c r="Z9" s="34">
        <f t="shared" si="7"/>
        <v>0.34035442953453815</v>
      </c>
      <c r="AA9" s="177">
        <f>TTEST(V7:X7,V9:X9,2,2)</f>
        <v>3.7002137961557151E-2</v>
      </c>
      <c r="AB9" s="3" t="s">
        <v>11</v>
      </c>
    </row>
    <row r="10" spans="1:28" ht="12" customHeight="1" x14ac:dyDescent="0.15">
      <c r="A10" s="169" t="s">
        <v>25</v>
      </c>
      <c r="B10" s="169" t="s">
        <v>18</v>
      </c>
      <c r="C10" s="173">
        <v>9.4899999999999984E-2</v>
      </c>
      <c r="D10" s="173">
        <v>0.10680000000000001</v>
      </c>
      <c r="E10" s="173">
        <v>0.10300000000000001</v>
      </c>
      <c r="F10" s="173">
        <f t="shared" si="0"/>
        <v>0.10156666666666665</v>
      </c>
      <c r="G10" s="173">
        <f t="shared" si="1"/>
        <v>6.0781027741667448E-3</v>
      </c>
      <c r="H10" s="173">
        <f>C10/0.02</f>
        <v>4.7449999999999992</v>
      </c>
      <c r="I10" s="173">
        <f>D10/0.02</f>
        <v>5.34</v>
      </c>
      <c r="J10" s="173">
        <f>E10/0.02</f>
        <v>5.15</v>
      </c>
      <c r="K10" s="173">
        <f t="shared" si="2"/>
        <v>5.0783333333333331</v>
      </c>
      <c r="L10" s="173">
        <f t="shared" si="3"/>
        <v>0.30390513870833707</v>
      </c>
      <c r="M10" s="176"/>
      <c r="O10" s="11" t="s">
        <v>25</v>
      </c>
      <c r="P10" s="11" t="s">
        <v>18</v>
      </c>
      <c r="Q10" s="12">
        <v>9.5799999999999996E-2</v>
      </c>
      <c r="R10" s="12">
        <v>8.9700000000000002E-2</v>
      </c>
      <c r="S10" s="12">
        <v>0.1033</v>
      </c>
      <c r="T10" s="175">
        <f t="shared" si="4"/>
        <v>9.6266666666666667E-2</v>
      </c>
      <c r="U10" s="175">
        <f t="shared" si="5"/>
        <v>6.811999217067875E-3</v>
      </c>
      <c r="V10" s="12">
        <f>Q10/0.025</f>
        <v>3.8319999999999999</v>
      </c>
      <c r="W10" s="12">
        <f>R10/0.025</f>
        <v>3.5880000000000001</v>
      </c>
      <c r="X10" s="12">
        <f>S10/0.025</f>
        <v>4.1319999999999997</v>
      </c>
      <c r="Y10" s="34">
        <f t="shared" si="6"/>
        <v>3.8506666666666667</v>
      </c>
      <c r="Z10" s="34">
        <f t="shared" si="7"/>
        <v>0.27247996868271479</v>
      </c>
      <c r="AA10" s="177"/>
    </row>
    <row r="11" spans="1:28" ht="12" customHeight="1" x14ac:dyDescent="0.15">
      <c r="A11" s="169"/>
      <c r="B11" s="169" t="s">
        <v>19</v>
      </c>
      <c r="C11" s="173">
        <v>7.0599999999999996E-2</v>
      </c>
      <c r="D11" s="173">
        <v>7.8600000000000003E-2</v>
      </c>
      <c r="E11" s="173">
        <v>8.1600000000000006E-2</v>
      </c>
      <c r="F11" s="173">
        <f t="shared" si="0"/>
        <v>7.693333333333334E-2</v>
      </c>
      <c r="G11" s="173">
        <f t="shared" si="1"/>
        <v>5.686240703077332E-3</v>
      </c>
      <c r="H11" s="173">
        <f>C11/0.036</f>
        <v>1.9611111111111112</v>
      </c>
      <c r="I11" s="173">
        <f>D11/0.036</f>
        <v>2.1833333333333336</v>
      </c>
      <c r="J11" s="173">
        <f>E11/0.036</f>
        <v>2.2666666666666671</v>
      </c>
      <c r="K11" s="173">
        <f t="shared" si="2"/>
        <v>2.1370370370370373</v>
      </c>
      <c r="L11" s="173">
        <f t="shared" si="3"/>
        <v>0.157951130641037</v>
      </c>
      <c r="M11" s="176">
        <f>TTEST(H10:J10,H11:J11,2,2)</f>
        <v>1.189669748980406E-4</v>
      </c>
      <c r="O11" s="11"/>
      <c r="P11" s="11" t="s">
        <v>19</v>
      </c>
      <c r="Q11" s="12">
        <v>8.8599999999999984E-2</v>
      </c>
      <c r="R11" s="12">
        <v>8.7099999999999983E-2</v>
      </c>
      <c r="S11" s="12">
        <v>7.4699999999999989E-2</v>
      </c>
      <c r="T11" s="175">
        <f t="shared" si="4"/>
        <v>8.3466666666666647E-2</v>
      </c>
      <c r="U11" s="175">
        <f t="shared" si="5"/>
        <v>7.629110913686685E-3</v>
      </c>
      <c r="V11" s="12">
        <f>Q11/0.032</f>
        <v>2.7687499999999994</v>
      </c>
      <c r="W11" s="12">
        <f>R11/0.032</f>
        <v>2.7218749999999994</v>
      </c>
      <c r="X11" s="12">
        <f>S11/0.032</f>
        <v>2.3343749999999996</v>
      </c>
      <c r="Y11" s="34">
        <f t="shared" si="6"/>
        <v>2.6083333333333329</v>
      </c>
      <c r="Z11" s="34">
        <f t="shared" si="7"/>
        <v>0.23840971605270886</v>
      </c>
      <c r="AA11" s="177">
        <f>TTEST(V10:X10,V11:X11,2,2)</f>
        <v>4.0200764872378378E-3</v>
      </c>
      <c r="AB11" s="3" t="s">
        <v>11</v>
      </c>
    </row>
    <row r="12" spans="1:28" ht="12" customHeight="1" x14ac:dyDescent="0.15">
      <c r="A12" s="169"/>
      <c r="B12" s="169" t="s">
        <v>20</v>
      </c>
      <c r="C12" s="173">
        <v>4.5600000000000009E-2</v>
      </c>
      <c r="D12" s="173">
        <v>4.3600000000000007E-2</v>
      </c>
      <c r="E12" s="173">
        <v>4.5600000000000009E-2</v>
      </c>
      <c r="F12" s="173">
        <f t="shared" si="0"/>
        <v>4.4933333333333346E-2</v>
      </c>
      <c r="G12" s="173">
        <f t="shared" si="1"/>
        <v>1.1547005383792527E-3</v>
      </c>
      <c r="H12" s="173">
        <f>C12/0.031</f>
        <v>1.4709677419354841</v>
      </c>
      <c r="I12" s="173">
        <f>D12/0.031</f>
        <v>1.4064516129032261</v>
      </c>
      <c r="J12" s="173">
        <f>E12/0.031</f>
        <v>1.4709677419354841</v>
      </c>
      <c r="K12" s="173">
        <f t="shared" si="2"/>
        <v>1.4494623655913983</v>
      </c>
      <c r="L12" s="173">
        <f t="shared" si="3"/>
        <v>3.7248404463846793E-2</v>
      </c>
      <c r="M12" s="176">
        <f>TTEST(H10:J10,H12:J12,2,2)</f>
        <v>3.3257281113769527E-5</v>
      </c>
      <c r="O12" s="11"/>
      <c r="P12" s="11" t="s">
        <v>20</v>
      </c>
      <c r="Q12" s="12">
        <v>4.9700000000000001E-2</v>
      </c>
      <c r="R12" s="12">
        <v>3.7700000000000004E-2</v>
      </c>
      <c r="S12" s="12">
        <v>3.8200000000000005E-2</v>
      </c>
      <c r="T12" s="175">
        <f t="shared" si="4"/>
        <v>4.186666666666667E-2</v>
      </c>
      <c r="U12" s="175">
        <f t="shared" si="5"/>
        <v>6.7884706181387333E-3</v>
      </c>
      <c r="V12" s="12">
        <f>Q12/0.031</f>
        <v>1.6032258064516129</v>
      </c>
      <c r="W12" s="12">
        <f>R12/0.031</f>
        <v>1.2161290322580647</v>
      </c>
      <c r="X12" s="12">
        <f>S12/0.031</f>
        <v>1.2322580645161292</v>
      </c>
      <c r="Y12" s="34">
        <f t="shared" si="6"/>
        <v>1.3505376344086022</v>
      </c>
      <c r="Z12" s="34">
        <f t="shared" si="7"/>
        <v>0.21898292316576906</v>
      </c>
      <c r="AA12" s="177">
        <f>TTEST(V10:X10,V12:X12,2,2)</f>
        <v>2.4409424571362481E-4</v>
      </c>
      <c r="AB12" s="3" t="s">
        <v>12</v>
      </c>
    </row>
    <row r="13" spans="1:28" ht="12" customHeight="1" x14ac:dyDescent="0.15">
      <c r="A13" s="169" t="s">
        <v>26</v>
      </c>
      <c r="B13" s="169" t="s">
        <v>18</v>
      </c>
      <c r="C13" s="173">
        <v>0.13219999999999998</v>
      </c>
      <c r="D13" s="173">
        <v>0.15290000000000001</v>
      </c>
      <c r="E13" s="173">
        <v>0.14069999999999999</v>
      </c>
      <c r="F13" s="173">
        <f t="shared" si="0"/>
        <v>0.14193333333333333</v>
      </c>
      <c r="G13" s="173">
        <f t="shared" si="1"/>
        <v>1.0404966762721233E-2</v>
      </c>
      <c r="H13" s="173">
        <f>C13/0.02</f>
        <v>6.6099999999999994</v>
      </c>
      <c r="I13" s="173">
        <f>D13/0.02</f>
        <v>7.6450000000000005</v>
      </c>
      <c r="J13" s="173">
        <f>E13/0.02</f>
        <v>7.0349999999999993</v>
      </c>
      <c r="K13" s="173">
        <f t="shared" si="2"/>
        <v>7.0966666666666667</v>
      </c>
      <c r="L13" s="173">
        <f t="shared" si="3"/>
        <v>0.52024833813606164</v>
      </c>
      <c r="M13" s="176"/>
      <c r="O13" s="11" t="s">
        <v>26</v>
      </c>
      <c r="P13" s="11" t="s">
        <v>18</v>
      </c>
      <c r="Q13" s="12">
        <v>0.13550000000000001</v>
      </c>
      <c r="R13" s="12">
        <v>0.1346</v>
      </c>
      <c r="S13" s="12">
        <v>0.1326</v>
      </c>
      <c r="T13" s="175">
        <f t="shared" si="4"/>
        <v>0.13423333333333334</v>
      </c>
      <c r="U13" s="175">
        <f t="shared" si="5"/>
        <v>1.484362938547494E-3</v>
      </c>
      <c r="V13" s="12">
        <f>Q13/0.025</f>
        <v>5.42</v>
      </c>
      <c r="W13" s="12">
        <f>R13/0.025</f>
        <v>5.3839999999999995</v>
      </c>
      <c r="X13" s="12">
        <f>S13/0.025</f>
        <v>5.3039999999999994</v>
      </c>
      <c r="Y13" s="34">
        <f t="shared" si="6"/>
        <v>5.3693333333333326</v>
      </c>
      <c r="Z13" s="34">
        <f t="shared" si="7"/>
        <v>5.9374517541899756E-2</v>
      </c>
      <c r="AA13" s="177"/>
    </row>
    <row r="14" spans="1:28" ht="12" customHeight="1" x14ac:dyDescent="0.15">
      <c r="A14" s="169"/>
      <c r="B14" s="169" t="s">
        <v>19</v>
      </c>
      <c r="C14" s="173">
        <v>0.1356</v>
      </c>
      <c r="D14" s="173">
        <v>0.15659999999999999</v>
      </c>
      <c r="E14" s="173">
        <v>0.12859999999999999</v>
      </c>
      <c r="F14" s="173">
        <f t="shared" si="0"/>
        <v>0.14026666666666668</v>
      </c>
      <c r="G14" s="173">
        <f t="shared" si="1"/>
        <v>1.4571661996262926E-2</v>
      </c>
      <c r="H14" s="173">
        <f>C14/0.036</f>
        <v>3.7666666666666671</v>
      </c>
      <c r="I14" s="173">
        <f>D14/0.036</f>
        <v>4.3499999999999996</v>
      </c>
      <c r="J14" s="173">
        <f>E14/0.036</f>
        <v>3.5722222222222224</v>
      </c>
      <c r="K14" s="173">
        <f t="shared" si="2"/>
        <v>3.8962962962962968</v>
      </c>
      <c r="L14" s="173">
        <f t="shared" si="3"/>
        <v>0.40476838878508103</v>
      </c>
      <c r="M14" s="176">
        <f>TTEST(H13:J13,H14:J14,2,2)</f>
        <v>1.0944810654328217E-3</v>
      </c>
      <c r="O14" s="11"/>
      <c r="P14" s="11" t="s">
        <v>19</v>
      </c>
      <c r="Q14" s="12">
        <v>0.11360000000000001</v>
      </c>
      <c r="R14" s="12">
        <v>0.1162</v>
      </c>
      <c r="S14" s="12">
        <v>0.1336</v>
      </c>
      <c r="T14" s="175">
        <f t="shared" si="4"/>
        <v>0.12113333333333333</v>
      </c>
      <c r="U14" s="175">
        <f t="shared" si="5"/>
        <v>1.0874434851215637E-2</v>
      </c>
      <c r="V14" s="12">
        <f>Q14/0.032</f>
        <v>3.5500000000000003</v>
      </c>
      <c r="W14" s="12">
        <f>R14/0.032</f>
        <v>3.6312499999999996</v>
      </c>
      <c r="X14" s="12">
        <f>S14/0.032</f>
        <v>4.1749999999999998</v>
      </c>
      <c r="Y14" s="34">
        <f t="shared" si="6"/>
        <v>3.7854166666666664</v>
      </c>
      <c r="Z14" s="34">
        <f t="shared" si="7"/>
        <v>0.33982608910048867</v>
      </c>
      <c r="AA14" s="177">
        <f>TTEST(V13:X13,V14:X14,2,2)</f>
        <v>1.3541830016222691E-3</v>
      </c>
      <c r="AB14" s="3" t="s">
        <v>11</v>
      </c>
    </row>
    <row r="15" spans="1:28" ht="12" customHeight="1" x14ac:dyDescent="0.15">
      <c r="A15" s="169"/>
      <c r="B15" s="169" t="s">
        <v>20</v>
      </c>
      <c r="C15" s="173">
        <v>7.9600000000000004E-2</v>
      </c>
      <c r="D15" s="173">
        <v>8.4600000000000009E-2</v>
      </c>
      <c r="E15" s="173">
        <v>6.5599999999999992E-2</v>
      </c>
      <c r="F15" s="173">
        <f t="shared" si="0"/>
        <v>7.6600000000000001E-2</v>
      </c>
      <c r="G15" s="173">
        <f t="shared" si="1"/>
        <v>9.8488578017961858E-3</v>
      </c>
      <c r="H15" s="173">
        <f>C15/0.031</f>
        <v>2.5677419354838711</v>
      </c>
      <c r="I15" s="173">
        <f>D15/0.031</f>
        <v>2.7290322580645165</v>
      </c>
      <c r="J15" s="173">
        <f>E15/0.031</f>
        <v>2.1161290322580641</v>
      </c>
      <c r="K15" s="173">
        <f t="shared" si="2"/>
        <v>2.4709677419354836</v>
      </c>
      <c r="L15" s="173">
        <f t="shared" si="3"/>
        <v>0.31770509038052175</v>
      </c>
      <c r="M15" s="176">
        <f>TTEST(H13:J13,H15:J15,2,2)</f>
        <v>1.935358325411381E-4</v>
      </c>
      <c r="O15" s="11"/>
      <c r="P15" s="11" t="s">
        <v>20</v>
      </c>
      <c r="Q15" s="12">
        <v>8.72E-2</v>
      </c>
      <c r="R15" s="12">
        <v>7.3300000000000004E-2</v>
      </c>
      <c r="S15" s="12">
        <v>6.9200000000000012E-2</v>
      </c>
      <c r="T15" s="175">
        <f t="shared" si="4"/>
        <v>7.6566666666666672E-2</v>
      </c>
      <c r="U15" s="175">
        <f t="shared" si="5"/>
        <v>9.4341577967158169E-3</v>
      </c>
      <c r="V15" s="12">
        <f>Q15/0.031</f>
        <v>2.8129032258064517</v>
      </c>
      <c r="W15" s="12">
        <f>R15/0.031</f>
        <v>2.3645161290322583</v>
      </c>
      <c r="X15" s="12">
        <f>S15/0.031</f>
        <v>2.2322580645161296</v>
      </c>
      <c r="Y15" s="34">
        <f t="shared" si="6"/>
        <v>2.4698924731182799</v>
      </c>
      <c r="Z15" s="34">
        <f t="shared" si="7"/>
        <v>0.30432767086180468</v>
      </c>
      <c r="AA15" s="177">
        <f>TTEST(V13:X13,V15:X15,2,2)</f>
        <v>8.5017596450486822E-5</v>
      </c>
      <c r="AB15" s="3" t="s">
        <v>12</v>
      </c>
    </row>
    <row r="17" spans="1:24" ht="12" customHeight="1" x14ac:dyDescent="0.15">
      <c r="A17" s="3" t="s">
        <v>40</v>
      </c>
      <c r="O17" s="28" t="s">
        <v>40</v>
      </c>
    </row>
    <row r="19" spans="1:24" ht="12" customHeight="1" x14ac:dyDescent="0.15">
      <c r="A19" s="601" t="s">
        <v>114</v>
      </c>
      <c r="B19" s="602"/>
      <c r="C19" s="602"/>
      <c r="D19" s="602"/>
      <c r="E19" s="602"/>
      <c r="F19" s="602"/>
      <c r="G19" s="602"/>
      <c r="H19" s="602"/>
      <c r="I19" s="602"/>
      <c r="J19" s="603"/>
      <c r="O19" s="533" t="s">
        <v>114</v>
      </c>
      <c r="P19" s="534"/>
      <c r="Q19" s="534"/>
      <c r="R19" s="534"/>
      <c r="S19" s="534"/>
      <c r="T19" s="534"/>
      <c r="U19" s="534"/>
      <c r="V19" s="534"/>
      <c r="W19" s="534"/>
      <c r="X19" s="535"/>
    </row>
    <row r="20" spans="1:24" ht="12" customHeight="1" x14ac:dyDescent="0.15">
      <c r="A20" s="604" t="s">
        <v>42</v>
      </c>
      <c r="B20" s="605"/>
      <c r="C20" s="561" t="s">
        <v>43</v>
      </c>
      <c r="D20" s="513" t="s">
        <v>44</v>
      </c>
      <c r="E20" s="513" t="s">
        <v>45</v>
      </c>
      <c r="F20" s="513" t="s">
        <v>46</v>
      </c>
      <c r="G20" s="512" t="s">
        <v>47</v>
      </c>
      <c r="H20" s="513"/>
      <c r="I20" s="512" t="s">
        <v>48</v>
      </c>
      <c r="J20" s="514" t="s">
        <v>49</v>
      </c>
      <c r="O20" s="536" t="s">
        <v>42</v>
      </c>
      <c r="P20" s="560"/>
      <c r="Q20" s="561" t="s">
        <v>43</v>
      </c>
      <c r="R20" s="513" t="s">
        <v>44</v>
      </c>
      <c r="S20" s="513" t="s">
        <v>45</v>
      </c>
      <c r="T20" s="513" t="s">
        <v>46</v>
      </c>
      <c r="U20" s="512" t="s">
        <v>47</v>
      </c>
      <c r="V20" s="513"/>
      <c r="W20" s="512" t="s">
        <v>48</v>
      </c>
      <c r="X20" s="514" t="s">
        <v>49</v>
      </c>
    </row>
    <row r="21" spans="1:24" ht="12" customHeight="1" x14ac:dyDescent="0.15">
      <c r="A21" s="606"/>
      <c r="B21" s="607"/>
      <c r="C21" s="562"/>
      <c r="D21" s="543"/>
      <c r="E21" s="543"/>
      <c r="F21" s="543"/>
      <c r="G21" s="178" t="s">
        <v>50</v>
      </c>
      <c r="H21" s="179" t="s">
        <v>51</v>
      </c>
      <c r="I21" s="557"/>
      <c r="J21" s="558"/>
      <c r="O21" s="537"/>
      <c r="P21" s="540"/>
      <c r="Q21" s="562"/>
      <c r="R21" s="543"/>
      <c r="S21" s="543"/>
      <c r="T21" s="543"/>
      <c r="U21" s="178" t="s">
        <v>50</v>
      </c>
      <c r="V21" s="179" t="s">
        <v>51</v>
      </c>
      <c r="W21" s="557"/>
      <c r="X21" s="558"/>
    </row>
    <row r="22" spans="1:24" ht="12" customHeight="1" x14ac:dyDescent="0.15">
      <c r="A22" s="592" t="s">
        <v>115</v>
      </c>
      <c r="B22" s="180" t="s">
        <v>116</v>
      </c>
      <c r="C22" s="181">
        <v>3</v>
      </c>
      <c r="D22" s="182">
        <v>1.0066666666666666</v>
      </c>
      <c r="E22" s="183">
        <v>0.63561649863210223</v>
      </c>
      <c r="F22" s="183">
        <v>0.36697335658661162</v>
      </c>
      <c r="G22" s="184">
        <v>-0.57229224779604193</v>
      </c>
      <c r="H22" s="182">
        <v>2.5856255811293751</v>
      </c>
      <c r="I22" s="185">
        <v>0.31</v>
      </c>
      <c r="J22" s="186">
        <v>1.5549999999999999</v>
      </c>
      <c r="O22" s="553" t="s">
        <v>115</v>
      </c>
      <c r="P22" s="187" t="s">
        <v>116</v>
      </c>
      <c r="Q22" s="188">
        <v>3</v>
      </c>
      <c r="R22" s="189">
        <v>1.0133333333333334</v>
      </c>
      <c r="S22" s="190">
        <v>8.9203886312947928E-2</v>
      </c>
      <c r="T22" s="190">
        <v>5.1501887775541259E-2</v>
      </c>
      <c r="U22" s="191">
        <v>0.79173859530865021</v>
      </c>
      <c r="V22" s="189">
        <v>1.2349280713580166</v>
      </c>
      <c r="W22" s="192">
        <v>0.91200000000000003</v>
      </c>
      <c r="X22" s="193">
        <v>1.08</v>
      </c>
    </row>
    <row r="23" spans="1:24" ht="12" customHeight="1" x14ac:dyDescent="0.15">
      <c r="A23" s="593"/>
      <c r="B23" s="194" t="s">
        <v>117</v>
      </c>
      <c r="C23" s="195">
        <v>3</v>
      </c>
      <c r="D23" s="196">
        <v>1.0073333333333332</v>
      </c>
      <c r="E23" s="197">
        <v>4.2335957923889445E-2</v>
      </c>
      <c r="F23" s="197">
        <v>2.4442676703758243E-2</v>
      </c>
      <c r="G23" s="198">
        <v>0.90216498369152409</v>
      </c>
      <c r="H23" s="196">
        <v>1.1125016829751422</v>
      </c>
      <c r="I23" s="199">
        <v>0.96099999999999997</v>
      </c>
      <c r="J23" s="200">
        <v>1.044</v>
      </c>
      <c r="O23" s="554"/>
      <c r="P23" s="201" t="s">
        <v>117</v>
      </c>
      <c r="Q23" s="202">
        <v>3</v>
      </c>
      <c r="R23" s="203">
        <v>0.999</v>
      </c>
      <c r="S23" s="204">
        <v>8.9771933253105354E-2</v>
      </c>
      <c r="T23" s="204">
        <v>5.1829849829353493E-2</v>
      </c>
      <c r="U23" s="205">
        <v>0.77599415514922732</v>
      </c>
      <c r="V23" s="203">
        <v>1.2220058448507727</v>
      </c>
      <c r="W23" s="206">
        <v>0.89700000000000002</v>
      </c>
      <c r="X23" s="207">
        <v>1.0660000000000001</v>
      </c>
    </row>
    <row r="24" spans="1:24" ht="12" customHeight="1" x14ac:dyDescent="0.15">
      <c r="A24" s="593"/>
      <c r="B24" s="194" t="s">
        <v>118</v>
      </c>
      <c r="C24" s="195">
        <v>3</v>
      </c>
      <c r="D24" s="196">
        <v>0.9870000000000001</v>
      </c>
      <c r="E24" s="197">
        <v>8.5609578903297942E-2</v>
      </c>
      <c r="F24" s="197">
        <v>4.9426713425029578E-2</v>
      </c>
      <c r="G24" s="198">
        <v>0.77433401655925205</v>
      </c>
      <c r="H24" s="196">
        <v>1.1996659834407482</v>
      </c>
      <c r="I24" s="199">
        <v>0.89</v>
      </c>
      <c r="J24" s="200">
        <v>1.052</v>
      </c>
      <c r="O24" s="554"/>
      <c r="P24" s="201" t="s">
        <v>118</v>
      </c>
      <c r="Q24" s="202">
        <v>3</v>
      </c>
      <c r="R24" s="203">
        <v>1.0086666666666666</v>
      </c>
      <c r="S24" s="204">
        <v>0.10537710061172367</v>
      </c>
      <c r="T24" s="204">
        <v>6.0839497404600942E-2</v>
      </c>
      <c r="U24" s="205">
        <v>0.74689543708217476</v>
      </c>
      <c r="V24" s="203">
        <v>1.2704378962511584</v>
      </c>
      <c r="W24" s="206">
        <v>0.88700000000000001</v>
      </c>
      <c r="X24" s="207">
        <v>1.071</v>
      </c>
    </row>
    <row r="25" spans="1:24" ht="12" customHeight="1" x14ac:dyDescent="0.15">
      <c r="A25" s="594"/>
      <c r="B25" s="208" t="s">
        <v>53</v>
      </c>
      <c r="C25" s="209">
        <v>9</v>
      </c>
      <c r="D25" s="210">
        <v>1.0003333333333333</v>
      </c>
      <c r="E25" s="211">
        <v>0.32153149145923476</v>
      </c>
      <c r="F25" s="211">
        <v>0.10717716381974492</v>
      </c>
      <c r="G25" s="212">
        <v>0.75318235036608561</v>
      </c>
      <c r="H25" s="210">
        <v>1.2474843163005809</v>
      </c>
      <c r="I25" s="213">
        <v>0.31</v>
      </c>
      <c r="J25" s="214">
        <v>1.5549999999999999</v>
      </c>
      <c r="O25" s="555"/>
      <c r="P25" s="215" t="s">
        <v>53</v>
      </c>
      <c r="Q25" s="216">
        <v>9</v>
      </c>
      <c r="R25" s="217">
        <v>1.0069999999999999</v>
      </c>
      <c r="S25" s="218">
        <v>8.2584804897753453E-2</v>
      </c>
      <c r="T25" s="218">
        <v>2.752826829925115E-2</v>
      </c>
      <c r="U25" s="219">
        <v>0.94351969946705527</v>
      </c>
      <c r="V25" s="217">
        <v>1.0704803005329444</v>
      </c>
      <c r="W25" s="220">
        <v>0.88700000000000001</v>
      </c>
      <c r="X25" s="221">
        <v>1.08</v>
      </c>
    </row>
    <row r="26" spans="1:24" ht="12" customHeight="1" x14ac:dyDescent="0.15">
      <c r="A26" s="594" t="s">
        <v>119</v>
      </c>
      <c r="B26" s="194" t="s">
        <v>116</v>
      </c>
      <c r="C26" s="195">
        <v>3</v>
      </c>
      <c r="D26" s="196">
        <v>1.9833333333333332</v>
      </c>
      <c r="E26" s="197">
        <v>0.19788464653260321</v>
      </c>
      <c r="F26" s="197">
        <v>0.11424875394409241</v>
      </c>
      <c r="G26" s="198">
        <v>1.4917606203053091</v>
      </c>
      <c r="H26" s="196">
        <v>2.4749060463613572</v>
      </c>
      <c r="I26" s="199">
        <v>1.845</v>
      </c>
      <c r="J26" s="200">
        <v>2.21</v>
      </c>
      <c r="O26" s="555" t="s">
        <v>119</v>
      </c>
      <c r="P26" s="201" t="s">
        <v>116</v>
      </c>
      <c r="Q26" s="202">
        <v>3</v>
      </c>
      <c r="R26" s="203">
        <v>1.8866666666666667</v>
      </c>
      <c r="S26" s="204">
        <v>0.16976846978556809</v>
      </c>
      <c r="T26" s="204">
        <v>9.8015871730608592E-2</v>
      </c>
      <c r="U26" s="205">
        <v>1.4649384086061903</v>
      </c>
      <c r="V26" s="203">
        <v>2.3083949247271431</v>
      </c>
      <c r="W26" s="206">
        <v>1.6919999999999999</v>
      </c>
      <c r="X26" s="207">
        <v>2.004</v>
      </c>
    </row>
    <row r="27" spans="1:24" ht="12" customHeight="1" x14ac:dyDescent="0.15">
      <c r="A27" s="593"/>
      <c r="B27" s="194" t="s">
        <v>117</v>
      </c>
      <c r="C27" s="195">
        <v>3</v>
      </c>
      <c r="D27" s="196">
        <v>1.748</v>
      </c>
      <c r="E27" s="197">
        <v>0.19519477452022124</v>
      </c>
      <c r="F27" s="197">
        <v>0.11269575561365805</v>
      </c>
      <c r="G27" s="198">
        <v>1.2631092994777156</v>
      </c>
      <c r="H27" s="196">
        <v>2.2328907005222844</v>
      </c>
      <c r="I27" s="199">
        <v>1.544</v>
      </c>
      <c r="J27" s="200">
        <v>1.9330000000000001</v>
      </c>
      <c r="O27" s="554"/>
      <c r="P27" s="201" t="s">
        <v>117</v>
      </c>
      <c r="Q27" s="202">
        <v>3</v>
      </c>
      <c r="R27" s="203">
        <v>1.5646666666666667</v>
      </c>
      <c r="S27" s="204">
        <v>9.4001773032923744E-2</v>
      </c>
      <c r="T27" s="204">
        <v>5.4271948964860629E-2</v>
      </c>
      <c r="U27" s="205">
        <v>1.3311533173041854</v>
      </c>
      <c r="V27" s="203">
        <v>1.7981800160291479</v>
      </c>
      <c r="W27" s="206">
        <v>1.4970000000000001</v>
      </c>
      <c r="X27" s="207">
        <v>1.6719999999999999</v>
      </c>
    </row>
    <row r="28" spans="1:24" ht="12" customHeight="1" x14ac:dyDescent="0.15">
      <c r="A28" s="593"/>
      <c r="B28" s="194" t="s">
        <v>118</v>
      </c>
      <c r="C28" s="195">
        <v>3</v>
      </c>
      <c r="D28" s="196">
        <v>1.1483333333333334</v>
      </c>
      <c r="E28" s="197">
        <v>0.11200595222278749</v>
      </c>
      <c r="F28" s="197">
        <v>6.4666666666666719E-2</v>
      </c>
      <c r="G28" s="198">
        <v>0.8700951234762011</v>
      </c>
      <c r="H28" s="196">
        <v>1.4265715431904658</v>
      </c>
      <c r="I28" s="199">
        <v>1.0189999999999999</v>
      </c>
      <c r="J28" s="200">
        <v>1.2130000000000001</v>
      </c>
      <c r="O28" s="554"/>
      <c r="P28" s="201" t="s">
        <v>118</v>
      </c>
      <c r="Q28" s="202">
        <v>3</v>
      </c>
      <c r="R28" s="203">
        <v>1.214</v>
      </c>
      <c r="S28" s="204">
        <v>0.33504029608391883</v>
      </c>
      <c r="T28" s="204">
        <v>0.19343560513342248</v>
      </c>
      <c r="U28" s="205">
        <v>0.38171376554194003</v>
      </c>
      <c r="V28" s="203">
        <v>2.0462862344580599</v>
      </c>
      <c r="W28" s="206">
        <v>0.83199999999999996</v>
      </c>
      <c r="X28" s="207">
        <v>1.458</v>
      </c>
    </row>
    <row r="29" spans="1:24" ht="12" customHeight="1" x14ac:dyDescent="0.15">
      <c r="A29" s="594"/>
      <c r="B29" s="208" t="s">
        <v>53</v>
      </c>
      <c r="C29" s="209">
        <v>9</v>
      </c>
      <c r="D29" s="210">
        <v>1.6265555555555555</v>
      </c>
      <c r="E29" s="211">
        <v>0.40184204331774159</v>
      </c>
      <c r="F29" s="211">
        <v>0.13394734777258052</v>
      </c>
      <c r="G29" s="212">
        <v>1.3176724176930272</v>
      </c>
      <c r="H29" s="210">
        <v>1.9354386934180838</v>
      </c>
      <c r="I29" s="213">
        <v>1.0189999999999999</v>
      </c>
      <c r="J29" s="214">
        <v>2.21</v>
      </c>
      <c r="O29" s="555"/>
      <c r="P29" s="215" t="s">
        <v>53</v>
      </c>
      <c r="Q29" s="216">
        <v>9</v>
      </c>
      <c r="R29" s="217">
        <v>1.5551111111111109</v>
      </c>
      <c r="S29" s="218">
        <v>0.3498126085650875</v>
      </c>
      <c r="T29" s="218">
        <v>0.11660420285502916</v>
      </c>
      <c r="U29" s="219">
        <v>1.286221337145814</v>
      </c>
      <c r="V29" s="217">
        <v>1.8240008850764078</v>
      </c>
      <c r="W29" s="220">
        <v>0.83199999999999996</v>
      </c>
      <c r="X29" s="221">
        <v>2.004</v>
      </c>
    </row>
    <row r="30" spans="1:24" ht="12" customHeight="1" x14ac:dyDescent="0.15">
      <c r="A30" s="594" t="s">
        <v>120</v>
      </c>
      <c r="B30" s="194" t="s">
        <v>116</v>
      </c>
      <c r="C30" s="195">
        <v>3</v>
      </c>
      <c r="D30" s="196">
        <v>5.078333333333334</v>
      </c>
      <c r="E30" s="197">
        <v>0.30390513870833652</v>
      </c>
      <c r="F30" s="197">
        <v>0.17545971364136867</v>
      </c>
      <c r="G30" s="198">
        <v>4.3233911174732391</v>
      </c>
      <c r="H30" s="196">
        <v>5.8332755491934289</v>
      </c>
      <c r="I30" s="199">
        <v>4.7450000000000001</v>
      </c>
      <c r="J30" s="200">
        <v>5.34</v>
      </c>
      <c r="O30" s="555" t="s">
        <v>120</v>
      </c>
      <c r="P30" s="201" t="s">
        <v>116</v>
      </c>
      <c r="Q30" s="202">
        <v>3</v>
      </c>
      <c r="R30" s="203">
        <v>3.8506666666666667</v>
      </c>
      <c r="S30" s="204">
        <v>0.27247996868271479</v>
      </c>
      <c r="T30" s="204">
        <v>0.15731638326774619</v>
      </c>
      <c r="U30" s="205">
        <v>3.1737889007653854</v>
      </c>
      <c r="V30" s="203">
        <v>4.5275444325679484</v>
      </c>
      <c r="W30" s="206">
        <v>3.5880000000000001</v>
      </c>
      <c r="X30" s="207">
        <v>4.1319999999999997</v>
      </c>
    </row>
    <row r="31" spans="1:24" ht="12" customHeight="1" x14ac:dyDescent="0.15">
      <c r="A31" s="593"/>
      <c r="B31" s="194" t="s">
        <v>117</v>
      </c>
      <c r="C31" s="195">
        <v>3</v>
      </c>
      <c r="D31" s="196">
        <v>2.137</v>
      </c>
      <c r="E31" s="197">
        <v>0.15810123339177323</v>
      </c>
      <c r="F31" s="197">
        <v>9.1279789657952137E-2</v>
      </c>
      <c r="G31" s="198">
        <v>1.7442547638572552</v>
      </c>
      <c r="H31" s="196">
        <v>2.5297452361427446</v>
      </c>
      <c r="I31" s="199">
        <v>1.9610000000000001</v>
      </c>
      <c r="J31" s="200">
        <v>2.2669999999999999</v>
      </c>
      <c r="O31" s="554"/>
      <c r="P31" s="201" t="s">
        <v>117</v>
      </c>
      <c r="Q31" s="202">
        <v>3</v>
      </c>
      <c r="R31" s="203">
        <v>2.6083333333333329</v>
      </c>
      <c r="S31" s="204">
        <v>0.23873904861445114</v>
      </c>
      <c r="T31" s="204">
        <v>0.13783605398362853</v>
      </c>
      <c r="U31" s="205">
        <v>2.015272659402779</v>
      </c>
      <c r="V31" s="203">
        <v>3.2013940072638869</v>
      </c>
      <c r="W31" s="206">
        <v>2.3340000000000001</v>
      </c>
      <c r="X31" s="207">
        <v>2.7690000000000001</v>
      </c>
    </row>
    <row r="32" spans="1:24" ht="12" customHeight="1" x14ac:dyDescent="0.15">
      <c r="A32" s="593"/>
      <c r="B32" s="194" t="s">
        <v>118</v>
      </c>
      <c r="C32" s="195">
        <v>3</v>
      </c>
      <c r="D32" s="196">
        <v>1.4493333333333334</v>
      </c>
      <c r="E32" s="197">
        <v>3.7527767497325802E-2</v>
      </c>
      <c r="F32" s="197">
        <v>2.166666666666674E-2</v>
      </c>
      <c r="G32" s="198">
        <v>1.3561091908554279</v>
      </c>
      <c r="H32" s="196">
        <v>1.5425574758112388</v>
      </c>
      <c r="I32" s="199">
        <v>1.4059999999999999</v>
      </c>
      <c r="J32" s="200">
        <v>1.4710000000000001</v>
      </c>
      <c r="O32" s="554"/>
      <c r="P32" s="201" t="s">
        <v>118</v>
      </c>
      <c r="Q32" s="202">
        <v>3</v>
      </c>
      <c r="R32" s="203">
        <v>1.3503333333333334</v>
      </c>
      <c r="S32" s="204">
        <v>0.21896194494325569</v>
      </c>
      <c r="T32" s="204">
        <v>0.12641773785527269</v>
      </c>
      <c r="U32" s="205">
        <v>0.80640170846159198</v>
      </c>
      <c r="V32" s="203">
        <v>1.8942649582050748</v>
      </c>
      <c r="W32" s="206">
        <v>1.216</v>
      </c>
      <c r="X32" s="207">
        <v>1.603</v>
      </c>
    </row>
    <row r="33" spans="1:24" ht="12" customHeight="1" x14ac:dyDescent="0.15">
      <c r="A33" s="594"/>
      <c r="B33" s="208" t="s">
        <v>53</v>
      </c>
      <c r="C33" s="209">
        <v>9</v>
      </c>
      <c r="D33" s="210">
        <v>2.8882222222222222</v>
      </c>
      <c r="E33" s="211">
        <v>1.6782242682205635</v>
      </c>
      <c r="F33" s="211">
        <v>0.55940808940685449</v>
      </c>
      <c r="G33" s="212">
        <v>1.5982248547861644</v>
      </c>
      <c r="H33" s="210">
        <v>4.1782195896582799</v>
      </c>
      <c r="I33" s="213">
        <v>1.4059999999999999</v>
      </c>
      <c r="J33" s="214">
        <v>5.34</v>
      </c>
      <c r="O33" s="555"/>
      <c r="P33" s="215" t="s">
        <v>53</v>
      </c>
      <c r="Q33" s="216">
        <v>9</v>
      </c>
      <c r="R33" s="217">
        <v>2.6031111111111107</v>
      </c>
      <c r="S33" s="218">
        <v>1.103176940074035</v>
      </c>
      <c r="T33" s="218">
        <v>0.367725646691345</v>
      </c>
      <c r="U33" s="219">
        <v>1.7551342492220905</v>
      </c>
      <c r="V33" s="217">
        <v>3.4510879730001309</v>
      </c>
      <c r="W33" s="220">
        <v>1.216</v>
      </c>
      <c r="X33" s="221">
        <v>4.1319999999999997</v>
      </c>
    </row>
    <row r="34" spans="1:24" ht="12" customHeight="1" x14ac:dyDescent="0.15">
      <c r="A34" s="594" t="s">
        <v>121</v>
      </c>
      <c r="B34" s="194" t="s">
        <v>116</v>
      </c>
      <c r="C34" s="195">
        <v>3</v>
      </c>
      <c r="D34" s="196">
        <v>7.0966666666666667</v>
      </c>
      <c r="E34" s="197">
        <v>0.52024833813606075</v>
      </c>
      <c r="F34" s="197">
        <v>0.30036551806831013</v>
      </c>
      <c r="G34" s="198">
        <v>5.8042981504274396</v>
      </c>
      <c r="H34" s="196">
        <v>8.3890351829058929</v>
      </c>
      <c r="I34" s="199">
        <v>6.61</v>
      </c>
      <c r="J34" s="200">
        <v>7.6449999999999996</v>
      </c>
      <c r="O34" s="555" t="s">
        <v>121</v>
      </c>
      <c r="P34" s="201" t="s">
        <v>116</v>
      </c>
      <c r="Q34" s="202">
        <v>3</v>
      </c>
      <c r="R34" s="203">
        <v>5.3693333333333335</v>
      </c>
      <c r="S34" s="204">
        <v>5.9374517541899381E-2</v>
      </c>
      <c r="T34" s="204">
        <v>3.4279893685819768E-2</v>
      </c>
      <c r="U34" s="205">
        <v>5.2218388551905193</v>
      </c>
      <c r="V34" s="203">
        <v>5.5168278114761478</v>
      </c>
      <c r="W34" s="206">
        <v>5.3040000000000003</v>
      </c>
      <c r="X34" s="207">
        <v>5.42</v>
      </c>
    </row>
    <row r="35" spans="1:24" ht="12" customHeight="1" x14ac:dyDescent="0.15">
      <c r="A35" s="593"/>
      <c r="B35" s="194" t="s">
        <v>117</v>
      </c>
      <c r="C35" s="195">
        <v>3</v>
      </c>
      <c r="D35" s="196">
        <v>3.8963333333333332</v>
      </c>
      <c r="E35" s="197">
        <v>0.40480406783199829</v>
      </c>
      <c r="F35" s="197">
        <v>0.23371373753185976</v>
      </c>
      <c r="G35" s="198">
        <v>2.8907442825619265</v>
      </c>
      <c r="H35" s="196">
        <v>4.9019223841047399</v>
      </c>
      <c r="I35" s="199">
        <v>3.5720000000000001</v>
      </c>
      <c r="J35" s="200">
        <v>4.3499999999999996</v>
      </c>
      <c r="O35" s="554"/>
      <c r="P35" s="201" t="s">
        <v>117</v>
      </c>
      <c r="Q35" s="202">
        <v>3</v>
      </c>
      <c r="R35" s="203">
        <v>3.7853333333333326</v>
      </c>
      <c r="S35" s="204">
        <v>0.33988282294539895</v>
      </c>
      <c r="T35" s="204">
        <v>0.196231439320456</v>
      </c>
      <c r="U35" s="205">
        <v>2.941017595278506</v>
      </c>
      <c r="V35" s="203">
        <v>4.6296490713881591</v>
      </c>
      <c r="W35" s="206">
        <v>3.55</v>
      </c>
      <c r="X35" s="207">
        <v>4.1749999999999998</v>
      </c>
    </row>
    <row r="36" spans="1:24" ht="12" customHeight="1" x14ac:dyDescent="0.15">
      <c r="A36" s="593"/>
      <c r="B36" s="194" t="s">
        <v>118</v>
      </c>
      <c r="C36" s="195">
        <v>3</v>
      </c>
      <c r="D36" s="196">
        <v>2.4876666666666671</v>
      </c>
      <c r="E36" s="197">
        <v>0.28996953863006619</v>
      </c>
      <c r="F36" s="197">
        <v>0.16741399118486031</v>
      </c>
      <c r="G36" s="198">
        <v>1.767342400496875</v>
      </c>
      <c r="H36" s="196">
        <v>3.2079909328364593</v>
      </c>
      <c r="I36" s="199">
        <v>2.1659999999999999</v>
      </c>
      <c r="J36" s="200">
        <v>2.7290000000000001</v>
      </c>
      <c r="O36" s="554"/>
      <c r="P36" s="201" t="s">
        <v>118</v>
      </c>
      <c r="Q36" s="202">
        <v>3</v>
      </c>
      <c r="R36" s="203">
        <v>2.4700000000000002</v>
      </c>
      <c r="S36" s="204">
        <v>0.30439940867222465</v>
      </c>
      <c r="T36" s="204">
        <v>0.17574508053807181</v>
      </c>
      <c r="U36" s="205">
        <v>1.7138299494828257</v>
      </c>
      <c r="V36" s="203">
        <v>3.2261700505171746</v>
      </c>
      <c r="W36" s="206">
        <v>2.2320000000000002</v>
      </c>
      <c r="X36" s="207">
        <v>2.8130000000000002</v>
      </c>
    </row>
    <row r="37" spans="1:24" ht="12" customHeight="1" x14ac:dyDescent="0.15">
      <c r="A37" s="595"/>
      <c r="B37" s="222" t="s">
        <v>53</v>
      </c>
      <c r="C37" s="223">
        <v>9</v>
      </c>
      <c r="D37" s="224">
        <v>4.493555555555556</v>
      </c>
      <c r="E37" s="225">
        <v>2.0768536967677278</v>
      </c>
      <c r="F37" s="225">
        <v>0.69228456558924256</v>
      </c>
      <c r="G37" s="226">
        <v>2.8971444845722205</v>
      </c>
      <c r="H37" s="224">
        <v>6.0899666265388914</v>
      </c>
      <c r="I37" s="227">
        <v>2.1659999999999999</v>
      </c>
      <c r="J37" s="228">
        <v>7.6449999999999996</v>
      </c>
      <c r="O37" s="556"/>
      <c r="P37" s="229" t="s">
        <v>53</v>
      </c>
      <c r="Q37" s="230">
        <v>9</v>
      </c>
      <c r="R37" s="231">
        <v>3.874888888888889</v>
      </c>
      <c r="S37" s="232">
        <v>1.278118778170132</v>
      </c>
      <c r="T37" s="232">
        <v>0.42603959272337733</v>
      </c>
      <c r="U37" s="233">
        <v>2.8924398263102225</v>
      </c>
      <c r="V37" s="231">
        <v>4.8573379514675556</v>
      </c>
      <c r="W37" s="234">
        <v>2.2320000000000002</v>
      </c>
      <c r="X37" s="235">
        <v>5.42</v>
      </c>
    </row>
    <row r="39" spans="1:24" ht="12" customHeight="1" x14ac:dyDescent="0.15">
      <c r="A39" s="596" t="s">
        <v>58</v>
      </c>
      <c r="B39" s="597"/>
      <c r="C39" s="597"/>
      <c r="D39" s="597"/>
      <c r="E39" s="597"/>
      <c r="F39" s="598"/>
      <c r="O39" s="533" t="s">
        <v>58</v>
      </c>
      <c r="P39" s="534"/>
      <c r="Q39" s="534"/>
      <c r="R39" s="534"/>
      <c r="S39" s="534"/>
      <c r="T39" s="535"/>
    </row>
    <row r="40" spans="1:24" ht="12" customHeight="1" x14ac:dyDescent="0.15">
      <c r="A40" s="599" t="s">
        <v>42</v>
      </c>
      <c r="B40" s="600"/>
      <c r="C40" s="236" t="s">
        <v>59</v>
      </c>
      <c r="D40" s="237" t="s">
        <v>60</v>
      </c>
      <c r="E40" s="237" t="s">
        <v>61</v>
      </c>
      <c r="F40" s="238" t="s">
        <v>62</v>
      </c>
      <c r="O40" s="547" t="s">
        <v>42</v>
      </c>
      <c r="P40" s="548"/>
      <c r="Q40" s="239" t="s">
        <v>59</v>
      </c>
      <c r="R40" s="240" t="s">
        <v>60</v>
      </c>
      <c r="S40" s="240" t="s">
        <v>61</v>
      </c>
      <c r="T40" s="241" t="s">
        <v>62</v>
      </c>
    </row>
    <row r="41" spans="1:24" ht="12" customHeight="1" x14ac:dyDescent="0.15">
      <c r="A41" s="553" t="s">
        <v>115</v>
      </c>
      <c r="B41" s="187" t="s">
        <v>63</v>
      </c>
      <c r="C41" s="242">
        <v>6.3936258339942587</v>
      </c>
      <c r="D41" s="243">
        <v>2</v>
      </c>
      <c r="E41" s="243">
        <v>6</v>
      </c>
      <c r="F41" s="244">
        <v>3.2573467463556258E-2</v>
      </c>
      <c r="O41" s="553" t="s">
        <v>115</v>
      </c>
      <c r="P41" s="187" t="s">
        <v>63</v>
      </c>
      <c r="Q41" s="245">
        <v>0.15380346623409943</v>
      </c>
      <c r="R41" s="246">
        <v>2</v>
      </c>
      <c r="S41" s="246">
        <v>6</v>
      </c>
      <c r="T41" s="247">
        <v>0.86071601878053494</v>
      </c>
    </row>
    <row r="42" spans="1:24" ht="12" customHeight="1" x14ac:dyDescent="0.15">
      <c r="A42" s="554"/>
      <c r="B42" s="201" t="s">
        <v>64</v>
      </c>
      <c r="C42" s="248">
        <v>2.291718235538216</v>
      </c>
      <c r="D42" s="249">
        <v>2</v>
      </c>
      <c r="E42" s="249">
        <v>6</v>
      </c>
      <c r="F42" s="250">
        <v>0.18221059634506404</v>
      </c>
      <c r="O42" s="554"/>
      <c r="P42" s="201" t="s">
        <v>64</v>
      </c>
      <c r="Q42" s="251">
        <v>3.8373352015794683E-3</v>
      </c>
      <c r="R42" s="252">
        <v>2</v>
      </c>
      <c r="S42" s="252">
        <v>6</v>
      </c>
      <c r="T42" s="253">
        <v>0.99617246067157827</v>
      </c>
    </row>
    <row r="43" spans="1:24" ht="12" customHeight="1" x14ac:dyDescent="0.15">
      <c r="A43" s="554"/>
      <c r="B43" s="201" t="s">
        <v>65</v>
      </c>
      <c r="C43" s="248">
        <v>2.291718235538216</v>
      </c>
      <c r="D43" s="249">
        <v>2</v>
      </c>
      <c r="E43" s="254">
        <v>2.118463188006305</v>
      </c>
      <c r="F43" s="250">
        <v>0.2952546319389357</v>
      </c>
      <c r="O43" s="554"/>
      <c r="P43" s="201" t="s">
        <v>65</v>
      </c>
      <c r="Q43" s="251">
        <v>3.8373352015794683E-3</v>
      </c>
      <c r="R43" s="252">
        <v>2</v>
      </c>
      <c r="S43" s="255">
        <v>5.2378747905412073</v>
      </c>
      <c r="T43" s="253">
        <v>0.99617281574648575</v>
      </c>
    </row>
    <row r="44" spans="1:24" ht="12" customHeight="1" x14ac:dyDescent="0.15">
      <c r="A44" s="555"/>
      <c r="B44" s="215" t="s">
        <v>66</v>
      </c>
      <c r="C44" s="256">
        <v>6.0227012912252436</v>
      </c>
      <c r="D44" s="257">
        <v>2</v>
      </c>
      <c r="E44" s="257">
        <v>6</v>
      </c>
      <c r="F44" s="258">
        <v>3.6758182111884107E-2</v>
      </c>
      <c r="O44" s="555"/>
      <c r="P44" s="215" t="s">
        <v>66</v>
      </c>
      <c r="Q44" s="259">
        <v>0.12375785234094136</v>
      </c>
      <c r="R44" s="260">
        <v>2</v>
      </c>
      <c r="S44" s="260">
        <v>6</v>
      </c>
      <c r="T44" s="261">
        <v>0.88579185310629471</v>
      </c>
    </row>
    <row r="45" spans="1:24" ht="12" customHeight="1" x14ac:dyDescent="0.15">
      <c r="A45" s="555" t="s">
        <v>119</v>
      </c>
      <c r="B45" s="201" t="s">
        <v>63</v>
      </c>
      <c r="C45" s="248">
        <v>0.62285269594218873</v>
      </c>
      <c r="D45" s="249">
        <v>2</v>
      </c>
      <c r="E45" s="249">
        <v>6</v>
      </c>
      <c r="F45" s="250">
        <v>0.56782137341118077</v>
      </c>
      <c r="O45" s="555" t="s">
        <v>119</v>
      </c>
      <c r="P45" s="201" t="s">
        <v>63</v>
      </c>
      <c r="Q45" s="251">
        <v>4.0021300256468546</v>
      </c>
      <c r="R45" s="252">
        <v>2</v>
      </c>
      <c r="S45" s="252">
        <v>6</v>
      </c>
      <c r="T45" s="253">
        <v>7.8645386450952023E-2</v>
      </c>
    </row>
    <row r="46" spans="1:24" ht="12" customHeight="1" x14ac:dyDescent="0.15">
      <c r="A46" s="554"/>
      <c r="B46" s="201" t="s">
        <v>64</v>
      </c>
      <c r="C46" s="248">
        <v>0.20698934573280087</v>
      </c>
      <c r="D46" s="249">
        <v>2</v>
      </c>
      <c r="E46" s="249">
        <v>6</v>
      </c>
      <c r="F46" s="250">
        <v>0.81859900571699806</v>
      </c>
      <c r="O46" s="554"/>
      <c r="P46" s="201" t="s">
        <v>64</v>
      </c>
      <c r="Q46" s="251">
        <v>0.51820534609382307</v>
      </c>
      <c r="R46" s="252">
        <v>2</v>
      </c>
      <c r="S46" s="252">
        <v>6</v>
      </c>
      <c r="T46" s="253">
        <v>0.62001216621921584</v>
      </c>
    </row>
    <row r="47" spans="1:24" ht="12" customHeight="1" x14ac:dyDescent="0.15">
      <c r="A47" s="554"/>
      <c r="B47" s="201" t="s">
        <v>65</v>
      </c>
      <c r="C47" s="248">
        <v>0.20698934573280087</v>
      </c>
      <c r="D47" s="249">
        <v>2</v>
      </c>
      <c r="E47" s="254">
        <v>5.1499573959229021</v>
      </c>
      <c r="F47" s="250">
        <v>0.81947571363886473</v>
      </c>
      <c r="O47" s="554"/>
      <c r="P47" s="201" t="s">
        <v>65</v>
      </c>
      <c r="Q47" s="251">
        <v>0.51820534609382307</v>
      </c>
      <c r="R47" s="252">
        <v>2</v>
      </c>
      <c r="S47" s="255">
        <v>3.4314213776970011</v>
      </c>
      <c r="T47" s="253">
        <v>0.63582918211287753</v>
      </c>
    </row>
    <row r="48" spans="1:24" ht="12" customHeight="1" x14ac:dyDescent="0.15">
      <c r="A48" s="555"/>
      <c r="B48" s="215" t="s">
        <v>66</v>
      </c>
      <c r="C48" s="256">
        <v>0.57876649151923965</v>
      </c>
      <c r="D48" s="257">
        <v>2</v>
      </c>
      <c r="E48" s="257">
        <v>6</v>
      </c>
      <c r="F48" s="258">
        <v>0.58906562092940717</v>
      </c>
      <c r="O48" s="555"/>
      <c r="P48" s="215" t="s">
        <v>66</v>
      </c>
      <c r="Q48" s="259">
        <v>3.4389172197227369</v>
      </c>
      <c r="R48" s="260">
        <v>2</v>
      </c>
      <c r="S48" s="260">
        <v>6</v>
      </c>
      <c r="T48" s="261">
        <v>0.10114053322607268</v>
      </c>
    </row>
    <row r="49" spans="1:22" ht="12" customHeight="1" x14ac:dyDescent="0.15">
      <c r="A49" s="555" t="s">
        <v>120</v>
      </c>
      <c r="B49" s="201" t="s">
        <v>63</v>
      </c>
      <c r="C49" s="248">
        <v>3.6997516351768001</v>
      </c>
      <c r="D49" s="249">
        <v>2</v>
      </c>
      <c r="E49" s="249">
        <v>6</v>
      </c>
      <c r="F49" s="250">
        <v>8.9781664773022518E-2</v>
      </c>
      <c r="O49" s="555" t="s">
        <v>120</v>
      </c>
      <c r="P49" s="201" t="s">
        <v>63</v>
      </c>
      <c r="Q49" s="251">
        <v>2.6522597640187814E-2</v>
      </c>
      <c r="R49" s="252">
        <v>2</v>
      </c>
      <c r="S49" s="252">
        <v>6</v>
      </c>
      <c r="T49" s="253">
        <v>0.97393954823161388</v>
      </c>
    </row>
    <row r="50" spans="1:22" ht="12" customHeight="1" x14ac:dyDescent="0.15">
      <c r="A50" s="554"/>
      <c r="B50" s="201" t="s">
        <v>64</v>
      </c>
      <c r="C50" s="248">
        <v>1.2795956194122038</v>
      </c>
      <c r="D50" s="249">
        <v>2</v>
      </c>
      <c r="E50" s="249">
        <v>6</v>
      </c>
      <c r="F50" s="250">
        <v>0.34447329659379444</v>
      </c>
      <c r="O50" s="554"/>
      <c r="P50" s="201" t="s">
        <v>64</v>
      </c>
      <c r="Q50" s="251">
        <v>5.664004387218697E-2</v>
      </c>
      <c r="R50" s="252">
        <v>2</v>
      </c>
      <c r="S50" s="252">
        <v>6</v>
      </c>
      <c r="T50" s="253">
        <v>0.94543324385717165</v>
      </c>
    </row>
    <row r="51" spans="1:22" ht="12" customHeight="1" x14ac:dyDescent="0.15">
      <c r="A51" s="554"/>
      <c r="B51" s="201" t="s">
        <v>65</v>
      </c>
      <c r="C51" s="248">
        <v>1.2795956194122038</v>
      </c>
      <c r="D51" s="249">
        <v>2</v>
      </c>
      <c r="E51" s="254">
        <v>3.2816802212830614</v>
      </c>
      <c r="F51" s="250">
        <v>0.38829712368695279</v>
      </c>
      <c r="O51" s="554"/>
      <c r="P51" s="201" t="s">
        <v>65</v>
      </c>
      <c r="Q51" s="251">
        <v>5.664004387218697E-2</v>
      </c>
      <c r="R51" s="252">
        <v>2</v>
      </c>
      <c r="S51" s="255">
        <v>5.6861937564146325</v>
      </c>
      <c r="T51" s="253">
        <v>0.94546043562012805</v>
      </c>
    </row>
    <row r="52" spans="1:22" ht="12" customHeight="1" x14ac:dyDescent="0.15">
      <c r="A52" s="555"/>
      <c r="B52" s="215" t="s">
        <v>66</v>
      </c>
      <c r="C52" s="256">
        <v>3.4737161054181596</v>
      </c>
      <c r="D52" s="257">
        <v>2</v>
      </c>
      <c r="E52" s="257">
        <v>6</v>
      </c>
      <c r="F52" s="258">
        <v>9.9518269049207408E-2</v>
      </c>
      <c r="O52" s="555"/>
      <c r="P52" s="215" t="s">
        <v>66</v>
      </c>
      <c r="Q52" s="259">
        <v>2.8613811020299959E-2</v>
      </c>
      <c r="R52" s="260">
        <v>2</v>
      </c>
      <c r="S52" s="260">
        <v>6</v>
      </c>
      <c r="T52" s="261">
        <v>0.97192346806101504</v>
      </c>
    </row>
    <row r="53" spans="1:22" ht="12" customHeight="1" x14ac:dyDescent="0.15">
      <c r="A53" s="555" t="s">
        <v>121</v>
      </c>
      <c r="B53" s="201" t="s">
        <v>63</v>
      </c>
      <c r="C53" s="248">
        <v>0.46299359595825085</v>
      </c>
      <c r="D53" s="249">
        <v>2</v>
      </c>
      <c r="E53" s="249">
        <v>6</v>
      </c>
      <c r="F53" s="250">
        <v>0.65014271254883438</v>
      </c>
      <c r="O53" s="555" t="s">
        <v>121</v>
      </c>
      <c r="P53" s="201" t="s">
        <v>63</v>
      </c>
      <c r="Q53" s="251">
        <v>4.2116668146475504</v>
      </c>
      <c r="R53" s="252">
        <v>2</v>
      </c>
      <c r="S53" s="252">
        <v>6</v>
      </c>
      <c r="T53" s="253">
        <v>7.1987452169253813E-2</v>
      </c>
    </row>
    <row r="54" spans="1:22" ht="12" customHeight="1" x14ac:dyDescent="0.15">
      <c r="A54" s="554"/>
      <c r="B54" s="201" t="s">
        <v>64</v>
      </c>
      <c r="C54" s="248">
        <v>0.24618262560120543</v>
      </c>
      <c r="D54" s="249">
        <v>2</v>
      </c>
      <c r="E54" s="249">
        <v>6</v>
      </c>
      <c r="F54" s="250">
        <v>0.789305115098212</v>
      </c>
      <c r="O54" s="554"/>
      <c r="P54" s="201" t="s">
        <v>64</v>
      </c>
      <c r="Q54" s="251">
        <v>0.56537490107994715</v>
      </c>
      <c r="R54" s="252">
        <v>2</v>
      </c>
      <c r="S54" s="252">
        <v>6</v>
      </c>
      <c r="T54" s="253">
        <v>0.5957281954821777</v>
      </c>
    </row>
    <row r="55" spans="1:22" ht="12" customHeight="1" x14ac:dyDescent="0.15">
      <c r="A55" s="554"/>
      <c r="B55" s="201" t="s">
        <v>65</v>
      </c>
      <c r="C55" s="248">
        <v>0.24618262560120543</v>
      </c>
      <c r="D55" s="249">
        <v>2</v>
      </c>
      <c r="E55" s="254">
        <v>5.4154592671609318</v>
      </c>
      <c r="F55" s="250">
        <v>0.79007566904807658</v>
      </c>
      <c r="O55" s="554"/>
      <c r="P55" s="201" t="s">
        <v>65</v>
      </c>
      <c r="Q55" s="251">
        <v>0.56537490107994715</v>
      </c>
      <c r="R55" s="252">
        <v>2</v>
      </c>
      <c r="S55" s="255">
        <v>3.8711466062277498</v>
      </c>
      <c r="T55" s="253">
        <v>0.60894802457028807</v>
      </c>
    </row>
    <row r="56" spans="1:22" ht="12" customHeight="1" x14ac:dyDescent="0.15">
      <c r="A56" s="556"/>
      <c r="B56" s="229" t="s">
        <v>66</v>
      </c>
      <c r="C56" s="262">
        <v>0.44648806243263883</v>
      </c>
      <c r="D56" s="263">
        <v>2</v>
      </c>
      <c r="E56" s="263">
        <v>6</v>
      </c>
      <c r="F56" s="264">
        <v>0.65952828910168926</v>
      </c>
      <c r="O56" s="556"/>
      <c r="P56" s="229" t="s">
        <v>66</v>
      </c>
      <c r="Q56" s="265">
        <v>3.6521035769072885</v>
      </c>
      <c r="R56" s="266">
        <v>2</v>
      </c>
      <c r="S56" s="266">
        <v>6</v>
      </c>
      <c r="T56" s="267">
        <v>9.1724796255266666E-2</v>
      </c>
    </row>
    <row r="58" spans="1:22" ht="12" customHeight="1" x14ac:dyDescent="0.15">
      <c r="O58" s="544" t="s">
        <v>67</v>
      </c>
      <c r="P58" s="545"/>
      <c r="Q58" s="545"/>
      <c r="R58" s="545"/>
      <c r="S58" s="545"/>
      <c r="T58" s="545"/>
      <c r="U58" s="546"/>
    </row>
    <row r="59" spans="1:22" ht="12" customHeight="1" x14ac:dyDescent="0.15">
      <c r="A59" s="587" t="s">
        <v>67</v>
      </c>
      <c r="B59" s="588"/>
      <c r="C59" s="588"/>
      <c r="D59" s="588"/>
      <c r="E59" s="588"/>
      <c r="F59" s="588"/>
      <c r="G59" s="589"/>
      <c r="O59" s="547" t="s">
        <v>42</v>
      </c>
      <c r="P59" s="548"/>
      <c r="Q59" s="239" t="s">
        <v>68</v>
      </c>
      <c r="R59" s="240" t="s">
        <v>69</v>
      </c>
      <c r="S59" s="240" t="s">
        <v>70</v>
      </c>
      <c r="T59" s="240" t="s">
        <v>71</v>
      </c>
      <c r="U59" s="241" t="s">
        <v>62</v>
      </c>
    </row>
    <row r="60" spans="1:22" ht="12" customHeight="1" x14ac:dyDescent="0.15">
      <c r="A60" s="590" t="s">
        <v>42</v>
      </c>
      <c r="B60" s="591"/>
      <c r="C60" s="239" t="s">
        <v>68</v>
      </c>
      <c r="D60" s="240" t="s">
        <v>69</v>
      </c>
      <c r="E60" s="240" t="s">
        <v>70</v>
      </c>
      <c r="F60" s="240" t="s">
        <v>71</v>
      </c>
      <c r="G60" s="241" t="s">
        <v>62</v>
      </c>
      <c r="O60" s="549" t="s">
        <v>115</v>
      </c>
      <c r="P60" s="187" t="s">
        <v>72</v>
      </c>
      <c r="Q60" s="245">
        <v>3.2066666666666929E-4</v>
      </c>
      <c r="R60" s="246">
        <v>2</v>
      </c>
      <c r="S60" s="268">
        <v>1.6033333333333465E-4</v>
      </c>
      <c r="T60" s="268">
        <v>1.773555222339681E-2</v>
      </c>
      <c r="U60" s="269">
        <v>0.9824720996331664</v>
      </c>
    </row>
    <row r="61" spans="1:22" ht="12" customHeight="1" x14ac:dyDescent="0.15">
      <c r="A61" s="576" t="s">
        <v>115</v>
      </c>
      <c r="B61" s="180" t="s">
        <v>72</v>
      </c>
      <c r="C61" s="270">
        <v>8.0066666666665017E-4</v>
      </c>
      <c r="D61" s="271">
        <v>2</v>
      </c>
      <c r="E61" s="272">
        <v>4.0033333333332508E-4</v>
      </c>
      <c r="F61" s="272">
        <v>2.9070776003336535E-3</v>
      </c>
      <c r="G61" s="273">
        <v>0.99709854738039672</v>
      </c>
      <c r="O61" s="550"/>
      <c r="P61" s="201" t="s">
        <v>73</v>
      </c>
      <c r="Q61" s="251">
        <v>5.424133333333335E-2</v>
      </c>
      <c r="R61" s="252">
        <v>6</v>
      </c>
      <c r="S61" s="255">
        <v>9.0402222222222255E-3</v>
      </c>
      <c r="T61" s="274"/>
      <c r="U61" s="275"/>
    </row>
    <row r="62" spans="1:22" ht="12" customHeight="1" x14ac:dyDescent="0.15">
      <c r="A62" s="577"/>
      <c r="B62" s="194" t="s">
        <v>73</v>
      </c>
      <c r="C62" s="276">
        <v>0.82625933333333312</v>
      </c>
      <c r="D62" s="277">
        <v>6</v>
      </c>
      <c r="E62" s="278">
        <v>0.13770988888888885</v>
      </c>
      <c r="F62" s="279"/>
      <c r="G62" s="280"/>
      <c r="O62" s="551"/>
      <c r="P62" s="215" t="s">
        <v>53</v>
      </c>
      <c r="Q62" s="259">
        <v>5.456200000000002E-2</v>
      </c>
      <c r="R62" s="260">
        <v>8</v>
      </c>
      <c r="S62" s="281"/>
      <c r="T62" s="281"/>
      <c r="U62" s="282"/>
    </row>
    <row r="63" spans="1:22" ht="12" customHeight="1" x14ac:dyDescent="0.15">
      <c r="A63" s="578"/>
      <c r="B63" s="208" t="s">
        <v>53</v>
      </c>
      <c r="C63" s="283">
        <v>0.8270599999999998</v>
      </c>
      <c r="D63" s="284">
        <v>8</v>
      </c>
      <c r="E63" s="285"/>
      <c r="F63" s="285"/>
      <c r="G63" s="286"/>
      <c r="O63" s="551" t="s">
        <v>119</v>
      </c>
      <c r="P63" s="201" t="s">
        <v>72</v>
      </c>
      <c r="Q63" s="251">
        <v>0.67913155555555571</v>
      </c>
      <c r="R63" s="252">
        <v>2</v>
      </c>
      <c r="S63" s="255">
        <v>0.33956577777777786</v>
      </c>
      <c r="T63" s="255">
        <v>6.7954079012027258</v>
      </c>
      <c r="U63" s="287">
        <v>2.8727391117031376E-2</v>
      </c>
      <c r="V63" s="3" t="s">
        <v>13</v>
      </c>
    </row>
    <row r="64" spans="1:22" ht="12" customHeight="1" x14ac:dyDescent="0.15">
      <c r="A64" s="578" t="s">
        <v>119</v>
      </c>
      <c r="B64" s="194" t="s">
        <v>72</v>
      </c>
      <c r="C64" s="276">
        <v>1.1122068888888883</v>
      </c>
      <c r="D64" s="277">
        <v>2</v>
      </c>
      <c r="E64" s="278">
        <v>0.55610344444444415</v>
      </c>
      <c r="F64" s="278">
        <v>18.577100670343768</v>
      </c>
      <c r="G64" s="288">
        <v>2.687722956178004E-3</v>
      </c>
      <c r="H64" s="3" t="s">
        <v>11</v>
      </c>
      <c r="O64" s="550"/>
      <c r="P64" s="201" t="s">
        <v>73</v>
      </c>
      <c r="Q64" s="251">
        <v>0.29981933333333333</v>
      </c>
      <c r="R64" s="252">
        <v>6</v>
      </c>
      <c r="S64" s="255">
        <v>4.996988888888889E-2</v>
      </c>
      <c r="T64" s="274"/>
      <c r="U64" s="275"/>
    </row>
    <row r="65" spans="1:22" ht="12" customHeight="1" x14ac:dyDescent="0.15">
      <c r="A65" s="577"/>
      <c r="B65" s="194" t="s">
        <v>73</v>
      </c>
      <c r="C65" s="276">
        <v>0.17960933333333337</v>
      </c>
      <c r="D65" s="277">
        <v>6</v>
      </c>
      <c r="E65" s="278">
        <v>2.9934888888888896E-2</v>
      </c>
      <c r="F65" s="279"/>
      <c r="G65" s="280"/>
      <c r="O65" s="551"/>
      <c r="P65" s="215" t="s">
        <v>53</v>
      </c>
      <c r="Q65" s="259">
        <v>0.97895088888888904</v>
      </c>
      <c r="R65" s="260">
        <v>8</v>
      </c>
      <c r="S65" s="281"/>
      <c r="T65" s="281"/>
      <c r="U65" s="282"/>
    </row>
    <row r="66" spans="1:22" ht="12" customHeight="1" x14ac:dyDescent="0.15">
      <c r="A66" s="578"/>
      <c r="B66" s="208" t="s">
        <v>53</v>
      </c>
      <c r="C66" s="283">
        <v>1.2918162222222216</v>
      </c>
      <c r="D66" s="284">
        <v>8</v>
      </c>
      <c r="E66" s="285"/>
      <c r="F66" s="285"/>
      <c r="G66" s="286"/>
      <c r="O66" s="551" t="s">
        <v>120</v>
      </c>
      <c r="P66" s="201" t="s">
        <v>72</v>
      </c>
      <c r="Q66" s="251">
        <v>9.3776228888888884</v>
      </c>
      <c r="R66" s="252">
        <v>2</v>
      </c>
      <c r="S66" s="255">
        <v>4.6888114444444442</v>
      </c>
      <c r="T66" s="255">
        <v>78.501860264380852</v>
      </c>
      <c r="U66" s="287">
        <v>4.9872506951215896E-5</v>
      </c>
      <c r="V66" s="3" t="s">
        <v>12</v>
      </c>
    </row>
    <row r="67" spans="1:22" ht="12" customHeight="1" x14ac:dyDescent="0.15">
      <c r="A67" s="578" t="s">
        <v>120</v>
      </c>
      <c r="B67" s="194" t="s">
        <v>72</v>
      </c>
      <c r="C67" s="276">
        <v>22.29396822222223</v>
      </c>
      <c r="D67" s="277">
        <v>2</v>
      </c>
      <c r="E67" s="278">
        <v>11.146984111111115</v>
      </c>
      <c r="F67" s="278">
        <v>281.57798466409236</v>
      </c>
      <c r="G67" s="288">
        <v>1.1715474034767485E-6</v>
      </c>
      <c r="H67" s="3" t="s">
        <v>12</v>
      </c>
      <c r="O67" s="550"/>
      <c r="P67" s="201" t="s">
        <v>73</v>
      </c>
      <c r="Q67" s="251">
        <v>0.35837199999999964</v>
      </c>
      <c r="R67" s="252">
        <v>6</v>
      </c>
      <c r="S67" s="255">
        <v>5.9728666666666604E-2</v>
      </c>
      <c r="T67" s="274"/>
      <c r="U67" s="275"/>
    </row>
    <row r="68" spans="1:22" ht="12" customHeight="1" x14ac:dyDescent="0.15">
      <c r="A68" s="577"/>
      <c r="B68" s="194" t="s">
        <v>73</v>
      </c>
      <c r="C68" s="276">
        <v>0.23752533333333309</v>
      </c>
      <c r="D68" s="277">
        <v>6</v>
      </c>
      <c r="E68" s="278">
        <v>3.9587555555555515E-2</v>
      </c>
      <c r="F68" s="279"/>
      <c r="G68" s="280"/>
      <c r="O68" s="551"/>
      <c r="P68" s="215" t="s">
        <v>53</v>
      </c>
      <c r="Q68" s="259">
        <v>9.7359948888888876</v>
      </c>
      <c r="R68" s="260">
        <v>8</v>
      </c>
      <c r="S68" s="281"/>
      <c r="T68" s="281"/>
      <c r="U68" s="282"/>
    </row>
    <row r="69" spans="1:22" ht="12" customHeight="1" x14ac:dyDescent="0.15">
      <c r="A69" s="578"/>
      <c r="B69" s="208" t="s">
        <v>53</v>
      </c>
      <c r="C69" s="283">
        <v>22.531493555555564</v>
      </c>
      <c r="D69" s="284">
        <v>8</v>
      </c>
      <c r="E69" s="285"/>
      <c r="F69" s="285"/>
      <c r="G69" s="286"/>
      <c r="O69" s="551" t="s">
        <v>121</v>
      </c>
      <c r="P69" s="201" t="s">
        <v>72</v>
      </c>
      <c r="Q69" s="251">
        <v>12.645291555555556</v>
      </c>
      <c r="R69" s="252">
        <v>2</v>
      </c>
      <c r="S69" s="255">
        <v>6.3226457777777778</v>
      </c>
      <c r="T69" s="255">
        <v>89.596217371999316</v>
      </c>
      <c r="U69" s="287">
        <v>3.4008229820113464E-5</v>
      </c>
      <c r="V69" s="3" t="s">
        <v>12</v>
      </c>
    </row>
    <row r="70" spans="1:22" ht="12" customHeight="1" x14ac:dyDescent="0.15">
      <c r="A70" s="578" t="s">
        <v>121</v>
      </c>
      <c r="B70" s="194" t="s">
        <v>72</v>
      </c>
      <c r="C70" s="276">
        <v>33.469356222222217</v>
      </c>
      <c r="D70" s="277">
        <v>2</v>
      </c>
      <c r="E70" s="278">
        <v>16.734678111111108</v>
      </c>
      <c r="F70" s="278">
        <v>96.805547039151762</v>
      </c>
      <c r="G70" s="288">
        <v>2.7158121442962379E-5</v>
      </c>
      <c r="H70" s="3" t="s">
        <v>12</v>
      </c>
      <c r="O70" s="550"/>
      <c r="P70" s="201" t="s">
        <v>73</v>
      </c>
      <c r="Q70" s="251">
        <v>0.42340933333333353</v>
      </c>
      <c r="R70" s="252">
        <v>6</v>
      </c>
      <c r="S70" s="255">
        <v>7.0568222222222254E-2</v>
      </c>
      <c r="T70" s="274"/>
      <c r="U70" s="289"/>
    </row>
    <row r="71" spans="1:22" ht="12" customHeight="1" x14ac:dyDescent="0.15">
      <c r="A71" s="577"/>
      <c r="B71" s="194" t="s">
        <v>73</v>
      </c>
      <c r="C71" s="276">
        <v>1.037213999999999</v>
      </c>
      <c r="D71" s="277">
        <v>6</v>
      </c>
      <c r="E71" s="278">
        <v>0.17286899999999983</v>
      </c>
      <c r="F71" s="279"/>
      <c r="G71" s="280"/>
      <c r="O71" s="552"/>
      <c r="P71" s="229" t="s">
        <v>53</v>
      </c>
      <c r="Q71" s="265">
        <v>13.068700888888889</v>
      </c>
      <c r="R71" s="266">
        <v>8</v>
      </c>
      <c r="S71" s="290"/>
      <c r="T71" s="290"/>
      <c r="U71" s="291"/>
    </row>
    <row r="72" spans="1:22" ht="12" customHeight="1" x14ac:dyDescent="0.15">
      <c r="A72" s="579"/>
      <c r="B72" s="222" t="s">
        <v>53</v>
      </c>
      <c r="C72" s="292">
        <v>34.506570222222216</v>
      </c>
      <c r="D72" s="293">
        <v>8</v>
      </c>
      <c r="E72" s="294"/>
      <c r="F72" s="294"/>
      <c r="G72" s="295"/>
    </row>
    <row r="73" spans="1:22" ht="12" customHeight="1" x14ac:dyDescent="0.15">
      <c r="O73" s="296" t="s">
        <v>74</v>
      </c>
      <c r="P73" s="297"/>
    </row>
    <row r="75" spans="1:22" ht="12" customHeight="1" x14ac:dyDescent="0.15">
      <c r="A75" s="298" t="s">
        <v>74</v>
      </c>
      <c r="O75" s="533" t="s">
        <v>75</v>
      </c>
      <c r="P75" s="534"/>
      <c r="Q75" s="534"/>
      <c r="R75" s="534"/>
      <c r="S75" s="534"/>
      <c r="T75" s="534"/>
      <c r="U75" s="534"/>
      <c r="V75" s="535"/>
    </row>
    <row r="76" spans="1:22" ht="12" customHeight="1" x14ac:dyDescent="0.15">
      <c r="O76" s="299" t="s">
        <v>76</v>
      </c>
    </row>
    <row r="77" spans="1:22" ht="12" customHeight="1" x14ac:dyDescent="0.15">
      <c r="A77" s="533" t="s">
        <v>75</v>
      </c>
      <c r="B77" s="534"/>
      <c r="C77" s="534"/>
      <c r="D77" s="534"/>
      <c r="E77" s="534"/>
      <c r="F77" s="534"/>
      <c r="G77" s="534"/>
      <c r="H77" s="535"/>
      <c r="O77" s="536" t="s">
        <v>77</v>
      </c>
      <c r="P77" s="536" t="s">
        <v>78</v>
      </c>
      <c r="Q77" s="539" t="s">
        <v>79</v>
      </c>
      <c r="R77" s="541" t="s">
        <v>80</v>
      </c>
      <c r="S77" s="513" t="s">
        <v>46</v>
      </c>
      <c r="T77" s="513" t="s">
        <v>62</v>
      </c>
      <c r="U77" s="512" t="s">
        <v>81</v>
      </c>
      <c r="V77" s="514"/>
    </row>
    <row r="78" spans="1:22" ht="12" customHeight="1" x14ac:dyDescent="0.15">
      <c r="A78" s="300" t="s">
        <v>76</v>
      </c>
      <c r="O78" s="537"/>
      <c r="P78" s="538"/>
      <c r="Q78" s="540"/>
      <c r="R78" s="542"/>
      <c r="S78" s="543"/>
      <c r="T78" s="543"/>
      <c r="U78" s="178" t="s">
        <v>50</v>
      </c>
      <c r="V78" s="301" t="s">
        <v>51</v>
      </c>
    </row>
    <row r="79" spans="1:22" ht="12" customHeight="1" x14ac:dyDescent="0.15">
      <c r="A79" s="580" t="s">
        <v>122</v>
      </c>
      <c r="B79" s="580" t="s">
        <v>78</v>
      </c>
      <c r="C79" s="583" t="s">
        <v>79</v>
      </c>
      <c r="D79" s="585" t="s">
        <v>80</v>
      </c>
      <c r="E79" s="570" t="s">
        <v>46</v>
      </c>
      <c r="F79" s="570" t="s">
        <v>62</v>
      </c>
      <c r="G79" s="572" t="s">
        <v>81</v>
      </c>
      <c r="H79" s="573"/>
      <c r="O79" s="531" t="s">
        <v>115</v>
      </c>
      <c r="P79" s="532" t="s">
        <v>116</v>
      </c>
      <c r="Q79" s="302" t="s">
        <v>117</v>
      </c>
      <c r="R79" s="303">
        <v>1.433333333333342E-2</v>
      </c>
      <c r="S79" s="190">
        <v>7.7632562851002271E-2</v>
      </c>
      <c r="T79" s="304">
        <v>0.98314765388892589</v>
      </c>
      <c r="U79" s="191">
        <v>-0.23465434697001439</v>
      </c>
      <c r="V79" s="305">
        <v>0.26332101363668126</v>
      </c>
    </row>
    <row r="80" spans="1:22" ht="12" customHeight="1" x14ac:dyDescent="0.15">
      <c r="A80" s="581"/>
      <c r="B80" s="582"/>
      <c r="C80" s="584"/>
      <c r="D80" s="586"/>
      <c r="E80" s="571"/>
      <c r="F80" s="571"/>
      <c r="G80" s="306" t="s">
        <v>50</v>
      </c>
      <c r="H80" s="307" t="s">
        <v>51</v>
      </c>
      <c r="O80" s="525"/>
      <c r="P80" s="526"/>
      <c r="Q80" s="308" t="s">
        <v>118</v>
      </c>
      <c r="R80" s="309">
        <v>4.6666666666668188E-3</v>
      </c>
      <c r="S80" s="218">
        <v>7.7632562851002271E-2</v>
      </c>
      <c r="T80" s="310">
        <v>0.99819543377720665</v>
      </c>
      <c r="U80" s="219">
        <v>-0.24432101363668099</v>
      </c>
      <c r="V80" s="311">
        <v>0.25365434697001465</v>
      </c>
    </row>
    <row r="81" spans="1:23" ht="12" customHeight="1" x14ac:dyDescent="0.15">
      <c r="A81" s="574" t="s">
        <v>115</v>
      </c>
      <c r="B81" s="575" t="s">
        <v>116</v>
      </c>
      <c r="C81" s="312" t="s">
        <v>117</v>
      </c>
      <c r="D81" s="313">
        <v>-6.6666666666659324E-4</v>
      </c>
      <c r="E81" s="314">
        <v>0.30299602735447306</v>
      </c>
      <c r="F81" s="315">
        <v>0.99999757945636203</v>
      </c>
      <c r="G81" s="316">
        <v>-0.97245318538451364</v>
      </c>
      <c r="H81" s="317">
        <v>0.97111985205118045</v>
      </c>
      <c r="O81" s="525"/>
      <c r="P81" s="527" t="s">
        <v>117</v>
      </c>
      <c r="Q81" s="201" t="s">
        <v>116</v>
      </c>
      <c r="R81" s="318">
        <v>-1.433333333333342E-2</v>
      </c>
      <c r="S81" s="204">
        <v>7.7632562851002271E-2</v>
      </c>
      <c r="T81" s="255">
        <v>0.98314765388892589</v>
      </c>
      <c r="U81" s="205">
        <v>-0.26332101363668126</v>
      </c>
      <c r="V81" s="319">
        <v>0.23465434697001439</v>
      </c>
    </row>
    <row r="82" spans="1:23" ht="12" customHeight="1" x14ac:dyDescent="0.15">
      <c r="A82" s="564"/>
      <c r="B82" s="566"/>
      <c r="C82" s="320" t="s">
        <v>118</v>
      </c>
      <c r="D82" s="321">
        <v>1.9666666666666499E-2</v>
      </c>
      <c r="E82" s="322">
        <v>0.30299602735447306</v>
      </c>
      <c r="F82" s="323">
        <v>0.99789647321783359</v>
      </c>
      <c r="G82" s="324">
        <v>-0.95211985205118055</v>
      </c>
      <c r="H82" s="325">
        <v>0.99145318538451355</v>
      </c>
      <c r="O82" s="525"/>
      <c r="P82" s="527"/>
      <c r="Q82" s="326" t="s">
        <v>118</v>
      </c>
      <c r="R82" s="309">
        <v>-9.6666666666666012E-3</v>
      </c>
      <c r="S82" s="218">
        <v>7.7632562851002271E-2</v>
      </c>
      <c r="T82" s="327">
        <v>0.99228750392722775</v>
      </c>
      <c r="U82" s="219">
        <v>-0.25865434697001444</v>
      </c>
      <c r="V82" s="311">
        <v>0.23932101363668121</v>
      </c>
    </row>
    <row r="83" spans="1:23" ht="12" customHeight="1" x14ac:dyDescent="0.15">
      <c r="A83" s="564"/>
      <c r="B83" s="567" t="s">
        <v>117</v>
      </c>
      <c r="C83" s="328" t="s">
        <v>116</v>
      </c>
      <c r="D83" s="329">
        <v>6.6666666666659324E-4</v>
      </c>
      <c r="E83" s="330">
        <v>0.30299602735447306</v>
      </c>
      <c r="F83" s="331">
        <v>0.99999757945636203</v>
      </c>
      <c r="G83" s="332">
        <v>-0.97111985205118045</v>
      </c>
      <c r="H83" s="333">
        <v>0.97245318538451364</v>
      </c>
      <c r="O83" s="525"/>
      <c r="P83" s="528" t="s">
        <v>118</v>
      </c>
      <c r="Q83" s="201" t="s">
        <v>116</v>
      </c>
      <c r="R83" s="318">
        <v>-4.6666666666668188E-3</v>
      </c>
      <c r="S83" s="204">
        <v>7.7632562851002271E-2</v>
      </c>
      <c r="T83" s="255">
        <v>0.99819543377720665</v>
      </c>
      <c r="U83" s="205">
        <v>-0.25365434697001465</v>
      </c>
      <c r="V83" s="319">
        <v>0.24432101363668099</v>
      </c>
    </row>
    <row r="84" spans="1:23" ht="12" customHeight="1" x14ac:dyDescent="0.15">
      <c r="A84" s="564"/>
      <c r="B84" s="567"/>
      <c r="C84" s="334" t="s">
        <v>118</v>
      </c>
      <c r="D84" s="321">
        <v>2.0333333333333092E-2</v>
      </c>
      <c r="E84" s="322">
        <v>0.30299602735447306</v>
      </c>
      <c r="F84" s="335">
        <v>0.99775166156857475</v>
      </c>
      <c r="G84" s="324">
        <v>-0.95145318538451396</v>
      </c>
      <c r="H84" s="325">
        <v>0.99211985205118014</v>
      </c>
      <c r="O84" s="524"/>
      <c r="P84" s="528"/>
      <c r="Q84" s="215" t="s">
        <v>117</v>
      </c>
      <c r="R84" s="309">
        <v>9.6666666666666012E-3</v>
      </c>
      <c r="S84" s="218">
        <v>7.7632562851002271E-2</v>
      </c>
      <c r="T84" s="310">
        <v>0.99228750392722775</v>
      </c>
      <c r="U84" s="219">
        <v>-0.23932101363668121</v>
      </c>
      <c r="V84" s="311">
        <v>0.25865434697001444</v>
      </c>
    </row>
    <row r="85" spans="1:23" ht="12" customHeight="1" x14ac:dyDescent="0.15">
      <c r="A85" s="564"/>
      <c r="B85" s="568" t="s">
        <v>118</v>
      </c>
      <c r="C85" s="328" t="s">
        <v>116</v>
      </c>
      <c r="D85" s="329">
        <v>-1.9666666666666499E-2</v>
      </c>
      <c r="E85" s="330">
        <v>0.30299602735447306</v>
      </c>
      <c r="F85" s="331">
        <v>0.99789647321783359</v>
      </c>
      <c r="G85" s="332">
        <v>-0.99145318538451355</v>
      </c>
      <c r="H85" s="333">
        <v>0.95211985205118055</v>
      </c>
      <c r="O85" s="524" t="s">
        <v>119</v>
      </c>
      <c r="P85" s="526" t="s">
        <v>116</v>
      </c>
      <c r="Q85" s="336" t="s">
        <v>117</v>
      </c>
      <c r="R85" s="318">
        <v>0.32200000000000006</v>
      </c>
      <c r="S85" s="204">
        <v>0.18251920243979608</v>
      </c>
      <c r="T85" s="337">
        <v>0.28546721125398145</v>
      </c>
      <c r="U85" s="205">
        <v>-0.26338622399370204</v>
      </c>
      <c r="V85" s="319">
        <v>0.90738622399370217</v>
      </c>
      <c r="W85" s="380" t="s">
        <v>82</v>
      </c>
    </row>
    <row r="86" spans="1:23" ht="12" customHeight="1" x14ac:dyDescent="0.15">
      <c r="A86" s="563"/>
      <c r="B86" s="568"/>
      <c r="C86" s="338" t="s">
        <v>117</v>
      </c>
      <c r="D86" s="321">
        <v>-2.0333333333333092E-2</v>
      </c>
      <c r="E86" s="322">
        <v>0.30299602735447306</v>
      </c>
      <c r="F86" s="339">
        <v>0.99775166156857475</v>
      </c>
      <c r="G86" s="324">
        <v>-0.99211985205118014</v>
      </c>
      <c r="H86" s="325">
        <v>0.95145318538451396</v>
      </c>
      <c r="O86" s="525"/>
      <c r="P86" s="526"/>
      <c r="Q86" s="308" t="s">
        <v>118</v>
      </c>
      <c r="R86" s="340" t="s">
        <v>154</v>
      </c>
      <c r="S86" s="218">
        <v>0.18251920243979608</v>
      </c>
      <c r="T86" s="341">
        <v>2.8763594204011152E-2</v>
      </c>
      <c r="U86" s="219">
        <v>8.7280442672964642E-2</v>
      </c>
      <c r="V86" s="311">
        <v>1.2580528906603687</v>
      </c>
      <c r="W86" s="380" t="s">
        <v>13</v>
      </c>
    </row>
    <row r="87" spans="1:23" ht="12" customHeight="1" x14ac:dyDescent="0.15">
      <c r="A87" s="563" t="s">
        <v>119</v>
      </c>
      <c r="B87" s="566" t="s">
        <v>116</v>
      </c>
      <c r="C87" s="342" t="s">
        <v>117</v>
      </c>
      <c r="D87" s="329">
        <v>0.23533333333333317</v>
      </c>
      <c r="E87" s="330">
        <v>0.14126780451536933</v>
      </c>
      <c r="F87" s="343">
        <v>0.31966549443942016</v>
      </c>
      <c r="G87" s="332">
        <v>-0.21774900294528288</v>
      </c>
      <c r="H87" s="333">
        <v>0.68841566961194922</v>
      </c>
      <c r="I87" s="380" t="s">
        <v>82</v>
      </c>
      <c r="O87" s="525"/>
      <c r="P87" s="527" t="s">
        <v>117</v>
      </c>
      <c r="Q87" s="201" t="s">
        <v>116</v>
      </c>
      <c r="R87" s="318">
        <v>-0.32200000000000006</v>
      </c>
      <c r="S87" s="204">
        <v>0.18251920243979608</v>
      </c>
      <c r="T87" s="255">
        <v>0.28546721125398145</v>
      </c>
      <c r="U87" s="205">
        <v>-0.90738622399370217</v>
      </c>
      <c r="V87" s="319">
        <v>0.26338622399370204</v>
      </c>
      <c r="W87" s="380"/>
    </row>
    <row r="88" spans="1:23" ht="12" customHeight="1" x14ac:dyDescent="0.15">
      <c r="A88" s="564"/>
      <c r="B88" s="566"/>
      <c r="C88" s="320" t="s">
        <v>118</v>
      </c>
      <c r="D88" s="344" t="s">
        <v>155</v>
      </c>
      <c r="E88" s="322">
        <v>0.14126780451536933</v>
      </c>
      <c r="F88" s="323">
        <v>3.1484969789245514E-3</v>
      </c>
      <c r="G88" s="324">
        <v>0.38191766372138369</v>
      </c>
      <c r="H88" s="325">
        <v>1.2880823362786158</v>
      </c>
      <c r="I88" s="380" t="s">
        <v>11</v>
      </c>
      <c r="O88" s="525"/>
      <c r="P88" s="527"/>
      <c r="Q88" s="326" t="s">
        <v>118</v>
      </c>
      <c r="R88" s="309">
        <v>0.35066666666666668</v>
      </c>
      <c r="S88" s="218">
        <v>0.18251920243979608</v>
      </c>
      <c r="T88" s="327">
        <v>0.23731009053587229</v>
      </c>
      <c r="U88" s="219">
        <v>-0.23471955732703542</v>
      </c>
      <c r="V88" s="311">
        <v>0.93605289066036879</v>
      </c>
      <c r="W88" s="380" t="s">
        <v>82</v>
      </c>
    </row>
    <row r="89" spans="1:23" ht="12" customHeight="1" x14ac:dyDescent="0.15">
      <c r="A89" s="564"/>
      <c r="B89" s="567" t="s">
        <v>117</v>
      </c>
      <c r="C89" s="328" t="s">
        <v>116</v>
      </c>
      <c r="D89" s="329">
        <v>-0.23533333333333317</v>
      </c>
      <c r="E89" s="330">
        <v>0.14126780451536933</v>
      </c>
      <c r="F89" s="331">
        <v>0.31966549443942016</v>
      </c>
      <c r="G89" s="332">
        <v>-0.68841566961194922</v>
      </c>
      <c r="H89" s="333">
        <v>0.21774900294528288</v>
      </c>
      <c r="I89" s="380"/>
      <c r="O89" s="525"/>
      <c r="P89" s="528" t="s">
        <v>118</v>
      </c>
      <c r="Q89" s="201" t="s">
        <v>116</v>
      </c>
      <c r="R89" s="345" t="s">
        <v>156</v>
      </c>
      <c r="S89" s="204">
        <v>0.18251920243979608</v>
      </c>
      <c r="T89" s="255">
        <v>2.8763594204011152E-2</v>
      </c>
      <c r="U89" s="205">
        <v>-1.2580528906603687</v>
      </c>
      <c r="V89" s="319">
        <v>-8.7280442672964642E-2</v>
      </c>
    </row>
    <row r="90" spans="1:23" ht="12" customHeight="1" x14ac:dyDescent="0.15">
      <c r="A90" s="564"/>
      <c r="B90" s="567"/>
      <c r="C90" s="334" t="s">
        <v>118</v>
      </c>
      <c r="D90" s="344" t="s">
        <v>157</v>
      </c>
      <c r="E90" s="322">
        <v>0.14126780451536933</v>
      </c>
      <c r="F90" s="335">
        <v>1.558772792592663E-2</v>
      </c>
      <c r="G90" s="324">
        <v>0.14658433038805052</v>
      </c>
      <c r="H90" s="325">
        <v>1.0527490029452826</v>
      </c>
      <c r="I90" s="380" t="s">
        <v>13</v>
      </c>
      <c r="O90" s="524"/>
      <c r="P90" s="528"/>
      <c r="Q90" s="215" t="s">
        <v>117</v>
      </c>
      <c r="R90" s="309">
        <v>-0.35066666666666668</v>
      </c>
      <c r="S90" s="218">
        <v>0.18251920243979608</v>
      </c>
      <c r="T90" s="310">
        <v>0.23731009053587229</v>
      </c>
      <c r="U90" s="219">
        <v>-0.93605289066036879</v>
      </c>
      <c r="V90" s="311">
        <v>0.23471955732703542</v>
      </c>
    </row>
    <row r="91" spans="1:23" ht="12" customHeight="1" x14ac:dyDescent="0.15">
      <c r="A91" s="564"/>
      <c r="B91" s="568" t="s">
        <v>118</v>
      </c>
      <c r="C91" s="328" t="s">
        <v>116</v>
      </c>
      <c r="D91" s="346" t="s">
        <v>158</v>
      </c>
      <c r="E91" s="330">
        <v>0.14126780451536933</v>
      </c>
      <c r="F91" s="331">
        <v>3.1484969789245514E-3</v>
      </c>
      <c r="G91" s="332">
        <v>-1.2880823362786158</v>
      </c>
      <c r="H91" s="333">
        <v>-0.38191766372138369</v>
      </c>
      <c r="O91" s="524" t="s">
        <v>120</v>
      </c>
      <c r="P91" s="526" t="s">
        <v>116</v>
      </c>
      <c r="Q91" s="336" t="s">
        <v>117</v>
      </c>
      <c r="R91" s="345" t="s">
        <v>159</v>
      </c>
      <c r="S91" s="204">
        <v>0.19954726535613329</v>
      </c>
      <c r="T91" s="337">
        <v>2.4086908237862647E-3</v>
      </c>
      <c r="U91" s="205">
        <v>0.60233371349263987</v>
      </c>
      <c r="V91" s="319">
        <v>1.8823329531740276</v>
      </c>
      <c r="W91" s="380" t="s">
        <v>11</v>
      </c>
    </row>
    <row r="92" spans="1:23" ht="12" customHeight="1" x14ac:dyDescent="0.15">
      <c r="A92" s="563"/>
      <c r="B92" s="568"/>
      <c r="C92" s="338" t="s">
        <v>117</v>
      </c>
      <c r="D92" s="344" t="s">
        <v>160</v>
      </c>
      <c r="E92" s="322">
        <v>0.14126780451536933</v>
      </c>
      <c r="F92" s="339">
        <v>1.558772792592663E-2</v>
      </c>
      <c r="G92" s="324">
        <v>-1.0527490029452826</v>
      </c>
      <c r="H92" s="325">
        <v>-0.14658433038805052</v>
      </c>
      <c r="O92" s="525"/>
      <c r="P92" s="526"/>
      <c r="Q92" s="308" t="s">
        <v>118</v>
      </c>
      <c r="R92" s="340" t="s">
        <v>161</v>
      </c>
      <c r="S92" s="218">
        <v>0.19954726535613329</v>
      </c>
      <c r="T92" s="341">
        <v>4.987439292771357E-5</v>
      </c>
      <c r="U92" s="219">
        <v>1.8603337134926394</v>
      </c>
      <c r="V92" s="311">
        <v>3.1403329531740272</v>
      </c>
      <c r="W92" s="380" t="s">
        <v>12</v>
      </c>
    </row>
    <row r="93" spans="1:23" ht="12" customHeight="1" x14ac:dyDescent="0.15">
      <c r="A93" s="563" t="s">
        <v>120</v>
      </c>
      <c r="B93" s="566" t="s">
        <v>116</v>
      </c>
      <c r="C93" s="342" t="s">
        <v>117</v>
      </c>
      <c r="D93" s="346" t="s">
        <v>162</v>
      </c>
      <c r="E93" s="330">
        <v>0.16245523599965522</v>
      </c>
      <c r="F93" s="343">
        <v>5.8070968224152685E-6</v>
      </c>
      <c r="G93" s="332">
        <v>2.4202974319124282</v>
      </c>
      <c r="H93" s="333">
        <v>3.4623692347542399</v>
      </c>
      <c r="I93" s="380" t="s">
        <v>12</v>
      </c>
      <c r="O93" s="525"/>
      <c r="P93" s="527" t="s">
        <v>117</v>
      </c>
      <c r="Q93" s="201" t="s">
        <v>116</v>
      </c>
      <c r="R93" s="345" t="s">
        <v>163</v>
      </c>
      <c r="S93" s="204">
        <v>0.19954726535613329</v>
      </c>
      <c r="T93" s="255">
        <v>2.4086908237862647E-3</v>
      </c>
      <c r="U93" s="205">
        <v>-1.8823329531740276</v>
      </c>
      <c r="V93" s="319">
        <v>-0.60233371349263987</v>
      </c>
      <c r="W93" s="380"/>
    </row>
    <row r="94" spans="1:23" ht="12" customHeight="1" x14ac:dyDescent="0.15">
      <c r="A94" s="564"/>
      <c r="B94" s="566"/>
      <c r="C94" s="320" t="s">
        <v>118</v>
      </c>
      <c r="D94" s="344" t="s">
        <v>164</v>
      </c>
      <c r="E94" s="322">
        <v>0.16245523599965522</v>
      </c>
      <c r="F94" s="323">
        <v>1.6771115019502413E-6</v>
      </c>
      <c r="G94" s="324">
        <v>3.1079640985790951</v>
      </c>
      <c r="H94" s="325">
        <v>4.1500359014209058</v>
      </c>
      <c r="I94" s="380" t="s">
        <v>12</v>
      </c>
      <c r="O94" s="525"/>
      <c r="P94" s="527"/>
      <c r="Q94" s="326" t="s">
        <v>118</v>
      </c>
      <c r="R94" s="340" t="s">
        <v>165</v>
      </c>
      <c r="S94" s="218">
        <v>0.19954726535613329</v>
      </c>
      <c r="T94" s="327">
        <v>2.2566082249133998E-3</v>
      </c>
      <c r="U94" s="219">
        <v>0.6180003801593057</v>
      </c>
      <c r="V94" s="311">
        <v>1.8979996198406934</v>
      </c>
      <c r="W94" s="380" t="s">
        <v>11</v>
      </c>
    </row>
    <row r="95" spans="1:23" ht="12" customHeight="1" x14ac:dyDescent="0.15">
      <c r="A95" s="564"/>
      <c r="B95" s="567" t="s">
        <v>117</v>
      </c>
      <c r="C95" s="328" t="s">
        <v>116</v>
      </c>
      <c r="D95" s="346" t="s">
        <v>166</v>
      </c>
      <c r="E95" s="330">
        <v>0.16245523599965522</v>
      </c>
      <c r="F95" s="331">
        <v>5.8070968224152685E-6</v>
      </c>
      <c r="G95" s="332">
        <v>-3.4623692347542399</v>
      </c>
      <c r="H95" s="333">
        <v>-2.4202974319124282</v>
      </c>
      <c r="I95" s="380"/>
      <c r="O95" s="525"/>
      <c r="P95" s="528" t="s">
        <v>118</v>
      </c>
      <c r="Q95" s="201" t="s">
        <v>116</v>
      </c>
      <c r="R95" s="345" t="s">
        <v>167</v>
      </c>
      <c r="S95" s="204">
        <v>0.19954726535613329</v>
      </c>
      <c r="T95" s="255">
        <v>4.987439292771357E-5</v>
      </c>
      <c r="U95" s="205">
        <v>-3.1403329531740272</v>
      </c>
      <c r="V95" s="319">
        <v>-1.8603337134926394</v>
      </c>
    </row>
    <row r="96" spans="1:23" ht="12" customHeight="1" x14ac:dyDescent="0.15">
      <c r="A96" s="564"/>
      <c r="B96" s="567"/>
      <c r="C96" s="334" t="s">
        <v>118</v>
      </c>
      <c r="D96" s="344" t="s">
        <v>168</v>
      </c>
      <c r="E96" s="322">
        <v>0.16245523599965522</v>
      </c>
      <c r="F96" s="335">
        <v>1.578633963228631E-2</v>
      </c>
      <c r="G96" s="324">
        <v>0.16663076524576104</v>
      </c>
      <c r="H96" s="325">
        <v>1.2087025680875723</v>
      </c>
      <c r="I96" s="380" t="s">
        <v>13</v>
      </c>
      <c r="O96" s="524"/>
      <c r="P96" s="528"/>
      <c r="Q96" s="215" t="s">
        <v>117</v>
      </c>
      <c r="R96" s="340" t="s">
        <v>169</v>
      </c>
      <c r="S96" s="218">
        <v>0.19954726535613329</v>
      </c>
      <c r="T96" s="310">
        <v>2.2566082249133998E-3</v>
      </c>
      <c r="U96" s="219">
        <v>-1.8979996198406934</v>
      </c>
      <c r="V96" s="311">
        <v>-0.6180003801593057</v>
      </c>
    </row>
    <row r="97" spans="1:23" ht="12" customHeight="1" x14ac:dyDescent="0.15">
      <c r="A97" s="564"/>
      <c r="B97" s="568" t="s">
        <v>118</v>
      </c>
      <c r="C97" s="328" t="s">
        <v>116</v>
      </c>
      <c r="D97" s="346" t="s">
        <v>170</v>
      </c>
      <c r="E97" s="330">
        <v>0.16245523599965522</v>
      </c>
      <c r="F97" s="331">
        <v>1.6771115019502413E-6</v>
      </c>
      <c r="G97" s="332">
        <v>-4.1500359014209058</v>
      </c>
      <c r="H97" s="333">
        <v>-3.1079640985790951</v>
      </c>
      <c r="O97" s="524" t="s">
        <v>121</v>
      </c>
      <c r="P97" s="526" t="s">
        <v>116</v>
      </c>
      <c r="Q97" s="336" t="s">
        <v>117</v>
      </c>
      <c r="R97" s="345" t="s">
        <v>171</v>
      </c>
      <c r="S97" s="204">
        <v>0.21689970373765269</v>
      </c>
      <c r="T97" s="347">
        <v>1.0341284185968063E-3</v>
      </c>
      <c r="U97" s="205">
        <v>0.88834662841451961</v>
      </c>
      <c r="V97" s="319">
        <v>2.2796533715854821</v>
      </c>
      <c r="W97" s="380" t="s">
        <v>11</v>
      </c>
    </row>
    <row r="98" spans="1:23" ht="12" customHeight="1" x14ac:dyDescent="0.15">
      <c r="A98" s="563"/>
      <c r="B98" s="568"/>
      <c r="C98" s="338" t="s">
        <v>117</v>
      </c>
      <c r="D98" s="344" t="s">
        <v>172</v>
      </c>
      <c r="E98" s="322">
        <v>0.16245523599965522</v>
      </c>
      <c r="F98" s="339">
        <v>1.578633963228631E-2</v>
      </c>
      <c r="G98" s="324">
        <v>-1.2087025680875723</v>
      </c>
      <c r="H98" s="325">
        <v>-0.16663076524576104</v>
      </c>
      <c r="O98" s="525"/>
      <c r="P98" s="526"/>
      <c r="Q98" s="308" t="s">
        <v>118</v>
      </c>
      <c r="R98" s="340" t="s">
        <v>173</v>
      </c>
      <c r="S98" s="218">
        <v>0.21689970373765269</v>
      </c>
      <c r="T98" s="348">
        <v>3.4291547441416628E-5</v>
      </c>
      <c r="U98" s="219">
        <v>2.2036799617478522</v>
      </c>
      <c r="V98" s="311">
        <v>3.5949867049188144</v>
      </c>
      <c r="W98" s="380" t="s">
        <v>12</v>
      </c>
    </row>
    <row r="99" spans="1:23" ht="12" customHeight="1" x14ac:dyDescent="0.15">
      <c r="A99" s="563" t="s">
        <v>121</v>
      </c>
      <c r="B99" s="566" t="s">
        <v>116</v>
      </c>
      <c r="C99" s="342" t="s">
        <v>117</v>
      </c>
      <c r="D99" s="346" t="s">
        <v>174</v>
      </c>
      <c r="E99" s="330">
        <v>0.33947901260608127</v>
      </c>
      <c r="F99" s="343">
        <v>2.5295348286923742E-4</v>
      </c>
      <c r="G99" s="332">
        <v>2.1115364579462952</v>
      </c>
      <c r="H99" s="333">
        <v>4.2891302087203718</v>
      </c>
      <c r="I99" s="380" t="s">
        <v>12</v>
      </c>
      <c r="O99" s="525"/>
      <c r="P99" s="527" t="s">
        <v>117</v>
      </c>
      <c r="Q99" s="201" t="s">
        <v>116</v>
      </c>
      <c r="R99" s="345" t="s">
        <v>175</v>
      </c>
      <c r="S99" s="204">
        <v>0.21689970373765269</v>
      </c>
      <c r="T99" s="255">
        <v>1.0341284185968063E-3</v>
      </c>
      <c r="U99" s="205">
        <v>-2.2796533715854821</v>
      </c>
      <c r="V99" s="319">
        <v>-0.88834662841451961</v>
      </c>
      <c r="W99" s="380"/>
    </row>
    <row r="100" spans="1:23" ht="12" customHeight="1" x14ac:dyDescent="0.15">
      <c r="A100" s="564"/>
      <c r="B100" s="566"/>
      <c r="C100" s="320" t="s">
        <v>118</v>
      </c>
      <c r="D100" s="344" t="s">
        <v>176</v>
      </c>
      <c r="E100" s="322">
        <v>0.33947901260608127</v>
      </c>
      <c r="F100" s="323">
        <v>3.1329726965454364E-5</v>
      </c>
      <c r="G100" s="324">
        <v>3.5202031246129617</v>
      </c>
      <c r="H100" s="325">
        <v>5.6977968753870378</v>
      </c>
      <c r="I100" s="380" t="s">
        <v>12</v>
      </c>
      <c r="O100" s="525"/>
      <c r="P100" s="527"/>
      <c r="Q100" s="326" t="s">
        <v>118</v>
      </c>
      <c r="R100" s="340" t="s">
        <v>177</v>
      </c>
      <c r="S100" s="218">
        <v>0.21689970373765269</v>
      </c>
      <c r="T100" s="327">
        <v>2.7598214113057897E-3</v>
      </c>
      <c r="U100" s="219">
        <v>0.619679961747851</v>
      </c>
      <c r="V100" s="311">
        <v>2.0109867049188139</v>
      </c>
      <c r="W100" s="380" t="s">
        <v>11</v>
      </c>
    </row>
    <row r="101" spans="1:23" ht="12" customHeight="1" x14ac:dyDescent="0.15">
      <c r="A101" s="564"/>
      <c r="B101" s="567" t="s">
        <v>117</v>
      </c>
      <c r="C101" s="328" t="s">
        <v>116</v>
      </c>
      <c r="D101" s="346" t="s">
        <v>178</v>
      </c>
      <c r="E101" s="330">
        <v>0.33947901260608127</v>
      </c>
      <c r="F101" s="331">
        <v>2.5295348286923742E-4</v>
      </c>
      <c r="G101" s="332">
        <v>-4.2891302087203718</v>
      </c>
      <c r="H101" s="333">
        <v>-2.1115364579462952</v>
      </c>
      <c r="I101" s="380"/>
      <c r="O101" s="525"/>
      <c r="P101" s="528" t="s">
        <v>118</v>
      </c>
      <c r="Q101" s="201" t="s">
        <v>116</v>
      </c>
      <c r="R101" s="345" t="s">
        <v>179</v>
      </c>
      <c r="S101" s="204">
        <v>0.21689970373765269</v>
      </c>
      <c r="T101" s="255">
        <v>3.4291547441416628E-5</v>
      </c>
      <c r="U101" s="205">
        <v>-3.5949867049188144</v>
      </c>
      <c r="V101" s="319">
        <v>-2.2036799617478522</v>
      </c>
    </row>
    <row r="102" spans="1:23" ht="12" customHeight="1" x14ac:dyDescent="0.15">
      <c r="A102" s="564"/>
      <c r="B102" s="567"/>
      <c r="C102" s="334" t="s">
        <v>118</v>
      </c>
      <c r="D102" s="344" t="s">
        <v>180</v>
      </c>
      <c r="E102" s="322">
        <v>0.33947901260608127</v>
      </c>
      <c r="F102" s="335">
        <v>1.725685813014766E-2</v>
      </c>
      <c r="G102" s="324">
        <v>0.31986979127962778</v>
      </c>
      <c r="H102" s="325">
        <v>2.4974635420537044</v>
      </c>
      <c r="I102" s="380" t="s">
        <v>13</v>
      </c>
      <c r="O102" s="529"/>
      <c r="P102" s="530"/>
      <c r="Q102" s="229" t="s">
        <v>117</v>
      </c>
      <c r="R102" s="349" t="s">
        <v>181</v>
      </c>
      <c r="S102" s="232">
        <v>0.21689970373765269</v>
      </c>
      <c r="T102" s="350">
        <v>2.7598214113057897E-3</v>
      </c>
      <c r="U102" s="233">
        <v>-2.0109867049188139</v>
      </c>
      <c r="V102" s="351">
        <v>-0.619679961747851</v>
      </c>
    </row>
    <row r="103" spans="1:23" ht="12" customHeight="1" x14ac:dyDescent="0.15">
      <c r="A103" s="564"/>
      <c r="B103" s="568" t="s">
        <v>118</v>
      </c>
      <c r="C103" s="328" t="s">
        <v>116</v>
      </c>
      <c r="D103" s="346" t="s">
        <v>182</v>
      </c>
      <c r="E103" s="330">
        <v>0.33947901260608127</v>
      </c>
      <c r="F103" s="331">
        <v>3.1329726965454364E-5</v>
      </c>
      <c r="G103" s="332">
        <v>-5.6977968753870378</v>
      </c>
      <c r="H103" s="333">
        <v>-3.5202031246129617</v>
      </c>
      <c r="O103" s="515" t="s">
        <v>83</v>
      </c>
      <c r="P103" s="517"/>
      <c r="Q103" s="517"/>
      <c r="R103" s="517"/>
      <c r="S103" s="517"/>
      <c r="T103" s="517"/>
      <c r="U103" s="517"/>
      <c r="V103" s="518"/>
    </row>
    <row r="104" spans="1:23" ht="12" customHeight="1" x14ac:dyDescent="0.15">
      <c r="A104" s="565"/>
      <c r="B104" s="569"/>
      <c r="C104" s="352" t="s">
        <v>117</v>
      </c>
      <c r="D104" s="353" t="s">
        <v>183</v>
      </c>
      <c r="E104" s="354">
        <v>0.33947901260608127</v>
      </c>
      <c r="F104" s="355">
        <v>1.725685813014766E-2</v>
      </c>
      <c r="G104" s="356">
        <v>-2.4974635420537044</v>
      </c>
      <c r="H104" s="357">
        <v>-0.31986979127962778</v>
      </c>
    </row>
    <row r="105" spans="1:23" ht="12" customHeight="1" x14ac:dyDescent="0.15">
      <c r="A105" s="515" t="s">
        <v>83</v>
      </c>
      <c r="B105" s="517"/>
      <c r="C105" s="517"/>
      <c r="D105" s="517"/>
      <c r="E105" s="517"/>
      <c r="F105" s="517"/>
      <c r="G105" s="517"/>
      <c r="H105" s="518"/>
    </row>
    <row r="106" spans="1:23" ht="12" customHeight="1" x14ac:dyDescent="0.15">
      <c r="O106" s="296" t="s">
        <v>84</v>
      </c>
    </row>
    <row r="108" spans="1:23" ht="12" customHeight="1" x14ac:dyDescent="0.15">
      <c r="A108" s="296" t="s">
        <v>84</v>
      </c>
      <c r="O108" s="505" t="s">
        <v>115</v>
      </c>
      <c r="P108" s="506"/>
      <c r="Q108" s="507"/>
    </row>
    <row r="109" spans="1:23" ht="12" customHeight="1" x14ac:dyDescent="0.15">
      <c r="O109" s="358" t="s">
        <v>153</v>
      </c>
      <c r="P109" s="128"/>
      <c r="Q109" s="128"/>
    </row>
    <row r="110" spans="1:23" ht="12" customHeight="1" x14ac:dyDescent="0.15">
      <c r="A110" s="505" t="s">
        <v>115</v>
      </c>
      <c r="B110" s="506"/>
      <c r="C110" s="507"/>
      <c r="O110" s="508" t="s">
        <v>85</v>
      </c>
      <c r="P110" s="510" t="s">
        <v>43</v>
      </c>
      <c r="Q110" s="359" t="s">
        <v>86</v>
      </c>
    </row>
    <row r="111" spans="1:23" ht="12" customHeight="1" x14ac:dyDescent="0.15">
      <c r="A111" s="358" t="s">
        <v>153</v>
      </c>
      <c r="B111" s="128"/>
      <c r="C111" s="128"/>
      <c r="O111" s="509"/>
      <c r="P111" s="511"/>
      <c r="Q111" s="360" t="s">
        <v>87</v>
      </c>
    </row>
    <row r="112" spans="1:23" ht="12" customHeight="1" x14ac:dyDescent="0.15">
      <c r="A112" s="508" t="s">
        <v>85</v>
      </c>
      <c r="B112" s="510" t="s">
        <v>43</v>
      </c>
      <c r="C112" s="359" t="s">
        <v>86</v>
      </c>
      <c r="O112" s="361" t="s">
        <v>117</v>
      </c>
      <c r="P112" s="188">
        <v>3</v>
      </c>
      <c r="Q112" s="305">
        <v>0.999</v>
      </c>
    </row>
    <row r="113" spans="1:18" ht="12" customHeight="1" x14ac:dyDescent="0.15">
      <c r="A113" s="509"/>
      <c r="B113" s="511"/>
      <c r="C113" s="360" t="s">
        <v>87</v>
      </c>
      <c r="O113" s="362" t="s">
        <v>118</v>
      </c>
      <c r="P113" s="202">
        <v>3</v>
      </c>
      <c r="Q113" s="319">
        <v>1.0086666666666666</v>
      </c>
    </row>
    <row r="114" spans="1:18" ht="12" customHeight="1" x14ac:dyDescent="0.15">
      <c r="A114" s="363" t="s">
        <v>118</v>
      </c>
      <c r="B114" s="364">
        <v>3</v>
      </c>
      <c r="C114" s="365">
        <v>0.9870000000000001</v>
      </c>
      <c r="O114" s="362" t="s">
        <v>116</v>
      </c>
      <c r="P114" s="202">
        <v>3</v>
      </c>
      <c r="Q114" s="319">
        <v>1.0133333333333334</v>
      </c>
    </row>
    <row r="115" spans="1:18" ht="12" customHeight="1" x14ac:dyDescent="0.15">
      <c r="A115" s="366" t="s">
        <v>116</v>
      </c>
      <c r="B115" s="367">
        <v>3</v>
      </c>
      <c r="C115" s="368">
        <v>1.0066666666666666</v>
      </c>
      <c r="O115" s="369" t="s">
        <v>62</v>
      </c>
      <c r="P115" s="370"/>
      <c r="Q115" s="267">
        <v>0.98314765388892589</v>
      </c>
    </row>
    <row r="116" spans="1:18" ht="12" customHeight="1" x14ac:dyDescent="0.15">
      <c r="A116" s="366" t="s">
        <v>117</v>
      </c>
      <c r="B116" s="367">
        <v>3</v>
      </c>
      <c r="C116" s="368">
        <v>1.0073333333333332</v>
      </c>
      <c r="O116" s="515" t="s">
        <v>88</v>
      </c>
      <c r="P116" s="515"/>
      <c r="Q116" s="516"/>
    </row>
    <row r="117" spans="1:18" ht="12" customHeight="1" x14ac:dyDescent="0.15">
      <c r="A117" s="371" t="s">
        <v>62</v>
      </c>
      <c r="B117" s="372"/>
      <c r="C117" s="373">
        <v>0.99775166156857475</v>
      </c>
      <c r="O117" s="515" t="s">
        <v>89</v>
      </c>
      <c r="P117" s="517"/>
      <c r="Q117" s="518"/>
    </row>
    <row r="118" spans="1:18" ht="12" customHeight="1" x14ac:dyDescent="0.15">
      <c r="A118" s="515" t="s">
        <v>88</v>
      </c>
      <c r="B118" s="515"/>
      <c r="C118" s="516"/>
    </row>
    <row r="119" spans="1:18" ht="12" customHeight="1" x14ac:dyDescent="0.15">
      <c r="A119" s="515" t="s">
        <v>89</v>
      </c>
      <c r="B119" s="517"/>
      <c r="C119" s="518"/>
      <c r="O119" s="505" t="s">
        <v>119</v>
      </c>
      <c r="P119" s="506"/>
      <c r="Q119" s="506"/>
      <c r="R119" s="507"/>
    </row>
    <row r="120" spans="1:18" ht="12" customHeight="1" x14ac:dyDescent="0.15">
      <c r="O120" s="358" t="s">
        <v>153</v>
      </c>
      <c r="P120" s="128"/>
      <c r="Q120" s="128"/>
      <c r="R120" s="128"/>
    </row>
    <row r="121" spans="1:18" ht="12" customHeight="1" x14ac:dyDescent="0.15">
      <c r="A121" s="505" t="s">
        <v>119</v>
      </c>
      <c r="B121" s="506"/>
      <c r="C121" s="506"/>
      <c r="D121" s="507"/>
      <c r="O121" s="508" t="s">
        <v>85</v>
      </c>
      <c r="P121" s="510" t="s">
        <v>43</v>
      </c>
      <c r="Q121" s="512" t="s">
        <v>86</v>
      </c>
      <c r="R121" s="514"/>
    </row>
    <row r="122" spans="1:18" ht="12" customHeight="1" x14ac:dyDescent="0.15">
      <c r="A122" s="358" t="s">
        <v>153</v>
      </c>
      <c r="B122" s="128"/>
      <c r="C122" s="128"/>
      <c r="D122" s="128"/>
      <c r="O122" s="509"/>
      <c r="P122" s="511"/>
      <c r="Q122" s="374" t="s">
        <v>87</v>
      </c>
      <c r="R122" s="360" t="s">
        <v>90</v>
      </c>
    </row>
    <row r="123" spans="1:18" ht="12" customHeight="1" x14ac:dyDescent="0.15">
      <c r="A123" s="508" t="s">
        <v>85</v>
      </c>
      <c r="B123" s="510" t="s">
        <v>43</v>
      </c>
      <c r="C123" s="512" t="s">
        <v>86</v>
      </c>
      <c r="D123" s="514"/>
      <c r="O123" s="361" t="s">
        <v>118</v>
      </c>
      <c r="P123" s="188">
        <v>3</v>
      </c>
      <c r="Q123" s="191">
        <v>1.214</v>
      </c>
      <c r="R123" s="375"/>
    </row>
    <row r="124" spans="1:18" ht="12" customHeight="1" x14ac:dyDescent="0.15">
      <c r="A124" s="509"/>
      <c r="B124" s="511"/>
      <c r="C124" s="374" t="s">
        <v>87</v>
      </c>
      <c r="D124" s="360" t="s">
        <v>90</v>
      </c>
      <c r="O124" s="362" t="s">
        <v>117</v>
      </c>
      <c r="P124" s="202">
        <v>3</v>
      </c>
      <c r="Q124" s="205">
        <v>1.5646666666666667</v>
      </c>
      <c r="R124" s="319">
        <v>1.5646666666666667</v>
      </c>
    </row>
    <row r="125" spans="1:18" ht="12" customHeight="1" x14ac:dyDescent="0.15">
      <c r="A125" s="361" t="s">
        <v>118</v>
      </c>
      <c r="B125" s="188">
        <v>3</v>
      </c>
      <c r="C125" s="191">
        <v>1.1483333333333334</v>
      </c>
      <c r="D125" s="375"/>
      <c r="O125" s="362" t="s">
        <v>116</v>
      </c>
      <c r="P125" s="202">
        <v>3</v>
      </c>
      <c r="Q125" s="376"/>
      <c r="R125" s="319">
        <v>1.8866666666666667</v>
      </c>
    </row>
    <row r="126" spans="1:18" ht="12" customHeight="1" x14ac:dyDescent="0.15">
      <c r="A126" s="362" t="s">
        <v>117</v>
      </c>
      <c r="B126" s="202">
        <v>3</v>
      </c>
      <c r="C126" s="376"/>
      <c r="D126" s="319">
        <v>1.748</v>
      </c>
      <c r="O126" s="369" t="s">
        <v>62</v>
      </c>
      <c r="P126" s="370"/>
      <c r="Q126" s="377">
        <v>0.23731009053587229</v>
      </c>
      <c r="R126" s="267">
        <v>0.28546721125398128</v>
      </c>
    </row>
    <row r="127" spans="1:18" ht="12" customHeight="1" x14ac:dyDescent="0.15">
      <c r="A127" s="362" t="s">
        <v>116</v>
      </c>
      <c r="B127" s="202">
        <v>3</v>
      </c>
      <c r="C127" s="376"/>
      <c r="D127" s="319">
        <v>1.9833333333333332</v>
      </c>
      <c r="O127" s="522" t="s">
        <v>88</v>
      </c>
      <c r="P127" s="522"/>
      <c r="Q127" s="522"/>
      <c r="R127" s="523"/>
    </row>
    <row r="128" spans="1:18" ht="12" customHeight="1" x14ac:dyDescent="0.15">
      <c r="A128" s="369" t="s">
        <v>62</v>
      </c>
      <c r="B128" s="370"/>
      <c r="C128" s="377">
        <v>1</v>
      </c>
      <c r="D128" s="267">
        <v>0.31966549443942016</v>
      </c>
      <c r="O128" s="515" t="s">
        <v>89</v>
      </c>
      <c r="P128" s="517"/>
      <c r="Q128" s="517"/>
      <c r="R128" s="518"/>
    </row>
    <row r="129" spans="1:19" ht="12" customHeight="1" x14ac:dyDescent="0.15">
      <c r="A129" s="515" t="s">
        <v>88</v>
      </c>
      <c r="B129" s="515"/>
      <c r="C129" s="515"/>
      <c r="D129" s="516"/>
    </row>
    <row r="130" spans="1:19" ht="12" customHeight="1" x14ac:dyDescent="0.15">
      <c r="A130" s="515" t="s">
        <v>89</v>
      </c>
      <c r="B130" s="517"/>
      <c r="C130" s="517"/>
      <c r="D130" s="518"/>
      <c r="O130" s="519" t="s">
        <v>120</v>
      </c>
      <c r="P130" s="520"/>
      <c r="Q130" s="520"/>
      <c r="R130" s="520"/>
      <c r="S130" s="521"/>
    </row>
    <row r="131" spans="1:19" ht="12" customHeight="1" x14ac:dyDescent="0.15">
      <c r="O131" s="358" t="s">
        <v>153</v>
      </c>
      <c r="P131" s="128"/>
      <c r="Q131" s="128"/>
      <c r="R131" s="128"/>
      <c r="S131" s="128"/>
    </row>
    <row r="132" spans="1:19" ht="12" customHeight="1" x14ac:dyDescent="0.15">
      <c r="A132" s="505" t="s">
        <v>120</v>
      </c>
      <c r="B132" s="506"/>
      <c r="C132" s="506"/>
      <c r="D132" s="506"/>
      <c r="E132" s="507"/>
      <c r="O132" s="508" t="s">
        <v>85</v>
      </c>
      <c r="P132" s="510" t="s">
        <v>43</v>
      </c>
      <c r="Q132" s="512" t="s">
        <v>86</v>
      </c>
      <c r="R132" s="513"/>
      <c r="S132" s="514"/>
    </row>
    <row r="133" spans="1:19" ht="12" customHeight="1" x14ac:dyDescent="0.15">
      <c r="A133" s="358" t="s">
        <v>153</v>
      </c>
      <c r="B133" s="128"/>
      <c r="C133" s="128"/>
      <c r="D133" s="128"/>
      <c r="E133" s="128"/>
      <c r="O133" s="509"/>
      <c r="P133" s="511"/>
      <c r="Q133" s="374" t="s">
        <v>87</v>
      </c>
      <c r="R133" s="378" t="s">
        <v>90</v>
      </c>
      <c r="S133" s="360" t="s">
        <v>91</v>
      </c>
    </row>
    <row r="134" spans="1:19" ht="12" customHeight="1" x14ac:dyDescent="0.15">
      <c r="A134" s="508" t="s">
        <v>85</v>
      </c>
      <c r="B134" s="510" t="s">
        <v>43</v>
      </c>
      <c r="C134" s="512" t="s">
        <v>86</v>
      </c>
      <c r="D134" s="513"/>
      <c r="E134" s="514"/>
      <c r="O134" s="361" t="s">
        <v>118</v>
      </c>
      <c r="P134" s="188">
        <v>3</v>
      </c>
      <c r="Q134" s="191">
        <v>1.3503333333333334</v>
      </c>
      <c r="R134" s="379"/>
      <c r="S134" s="375"/>
    </row>
    <row r="135" spans="1:19" ht="12" customHeight="1" x14ac:dyDescent="0.15">
      <c r="A135" s="509"/>
      <c r="B135" s="511"/>
      <c r="C135" s="374" t="s">
        <v>87</v>
      </c>
      <c r="D135" s="378" t="s">
        <v>90</v>
      </c>
      <c r="E135" s="360" t="s">
        <v>91</v>
      </c>
      <c r="O135" s="362" t="s">
        <v>117</v>
      </c>
      <c r="P135" s="202">
        <v>3</v>
      </c>
      <c r="Q135" s="376"/>
      <c r="R135" s="203">
        <v>2.6083333333333329</v>
      </c>
      <c r="S135" s="289"/>
    </row>
    <row r="136" spans="1:19" ht="12" customHeight="1" x14ac:dyDescent="0.15">
      <c r="A136" s="361" t="s">
        <v>118</v>
      </c>
      <c r="B136" s="188">
        <v>3</v>
      </c>
      <c r="C136" s="191">
        <v>1.4493333333333334</v>
      </c>
      <c r="D136" s="379"/>
      <c r="E136" s="375"/>
      <c r="O136" s="362" t="s">
        <v>116</v>
      </c>
      <c r="P136" s="202">
        <v>3</v>
      </c>
      <c r="Q136" s="376"/>
      <c r="R136" s="274"/>
      <c r="S136" s="319">
        <v>3.8506666666666667</v>
      </c>
    </row>
    <row r="137" spans="1:19" ht="12" customHeight="1" x14ac:dyDescent="0.15">
      <c r="A137" s="362" t="s">
        <v>117</v>
      </c>
      <c r="B137" s="202">
        <v>3</v>
      </c>
      <c r="C137" s="376"/>
      <c r="D137" s="203">
        <v>2.137</v>
      </c>
      <c r="E137" s="289"/>
      <c r="O137" s="369" t="s">
        <v>62</v>
      </c>
      <c r="P137" s="370"/>
      <c r="Q137" s="377">
        <v>1</v>
      </c>
      <c r="R137" s="350">
        <v>1</v>
      </c>
      <c r="S137" s="267">
        <v>1</v>
      </c>
    </row>
    <row r="138" spans="1:19" ht="12" customHeight="1" x14ac:dyDescent="0.15">
      <c r="A138" s="362" t="s">
        <v>116</v>
      </c>
      <c r="B138" s="202">
        <v>3</v>
      </c>
      <c r="C138" s="376"/>
      <c r="D138" s="274"/>
      <c r="E138" s="319">
        <v>5.078333333333334</v>
      </c>
      <c r="O138" s="515" t="s">
        <v>88</v>
      </c>
      <c r="P138" s="515"/>
      <c r="Q138" s="515"/>
      <c r="R138" s="515"/>
      <c r="S138" s="516"/>
    </row>
    <row r="139" spans="1:19" ht="12" customHeight="1" x14ac:dyDescent="0.15">
      <c r="A139" s="369" t="s">
        <v>62</v>
      </c>
      <c r="B139" s="370"/>
      <c r="C139" s="377">
        <v>1</v>
      </c>
      <c r="D139" s="350">
        <v>1</v>
      </c>
      <c r="E139" s="267">
        <v>1</v>
      </c>
      <c r="O139" s="515" t="s">
        <v>89</v>
      </c>
      <c r="P139" s="517"/>
      <c r="Q139" s="517"/>
      <c r="R139" s="517"/>
      <c r="S139" s="518"/>
    </row>
    <row r="140" spans="1:19" ht="12" customHeight="1" x14ac:dyDescent="0.15">
      <c r="A140" s="515" t="s">
        <v>88</v>
      </c>
      <c r="B140" s="515"/>
      <c r="C140" s="515"/>
      <c r="D140" s="515"/>
      <c r="E140" s="516"/>
    </row>
    <row r="141" spans="1:19" ht="12" customHeight="1" x14ac:dyDescent="0.15">
      <c r="A141" s="515" t="s">
        <v>89</v>
      </c>
      <c r="B141" s="517"/>
      <c r="C141" s="517"/>
      <c r="D141" s="517"/>
      <c r="E141" s="518"/>
      <c r="O141" s="505" t="s">
        <v>121</v>
      </c>
      <c r="P141" s="506"/>
      <c r="Q141" s="506"/>
      <c r="R141" s="506"/>
      <c r="S141" s="507"/>
    </row>
    <row r="142" spans="1:19" ht="12" customHeight="1" x14ac:dyDescent="0.15">
      <c r="O142" s="358" t="s">
        <v>153</v>
      </c>
      <c r="P142" s="128"/>
      <c r="Q142" s="128"/>
      <c r="R142" s="128"/>
      <c r="S142" s="128"/>
    </row>
    <row r="143" spans="1:19" ht="12" customHeight="1" x14ac:dyDescent="0.15">
      <c r="A143" s="505" t="s">
        <v>121</v>
      </c>
      <c r="B143" s="506"/>
      <c r="C143" s="506"/>
      <c r="D143" s="506"/>
      <c r="E143" s="507"/>
      <c r="O143" s="508" t="s">
        <v>85</v>
      </c>
      <c r="P143" s="510" t="s">
        <v>43</v>
      </c>
      <c r="Q143" s="512" t="s">
        <v>86</v>
      </c>
      <c r="R143" s="513"/>
      <c r="S143" s="514"/>
    </row>
    <row r="144" spans="1:19" ht="12" customHeight="1" x14ac:dyDescent="0.15">
      <c r="A144" s="358" t="s">
        <v>153</v>
      </c>
      <c r="B144" s="128"/>
      <c r="C144" s="128"/>
      <c r="D144" s="128"/>
      <c r="E144" s="128"/>
      <c r="O144" s="509"/>
      <c r="P144" s="511"/>
      <c r="Q144" s="374" t="s">
        <v>87</v>
      </c>
      <c r="R144" s="378" t="s">
        <v>90</v>
      </c>
      <c r="S144" s="360" t="s">
        <v>91</v>
      </c>
    </row>
    <row r="145" spans="1:19" ht="12" customHeight="1" x14ac:dyDescent="0.15">
      <c r="A145" s="508" t="s">
        <v>85</v>
      </c>
      <c r="B145" s="510" t="s">
        <v>43</v>
      </c>
      <c r="C145" s="512" t="s">
        <v>86</v>
      </c>
      <c r="D145" s="513"/>
      <c r="E145" s="514"/>
      <c r="O145" s="361" t="s">
        <v>118</v>
      </c>
      <c r="P145" s="188">
        <v>3</v>
      </c>
      <c r="Q145" s="191">
        <v>2.4700000000000002</v>
      </c>
      <c r="R145" s="379"/>
      <c r="S145" s="375"/>
    </row>
    <row r="146" spans="1:19" ht="12" customHeight="1" x14ac:dyDescent="0.15">
      <c r="A146" s="509"/>
      <c r="B146" s="511"/>
      <c r="C146" s="374" t="s">
        <v>87</v>
      </c>
      <c r="D146" s="378" t="s">
        <v>90</v>
      </c>
      <c r="E146" s="360" t="s">
        <v>91</v>
      </c>
      <c r="O146" s="362" t="s">
        <v>117</v>
      </c>
      <c r="P146" s="202">
        <v>3</v>
      </c>
      <c r="Q146" s="376"/>
      <c r="R146" s="203">
        <v>3.7853333333333326</v>
      </c>
      <c r="S146" s="289"/>
    </row>
    <row r="147" spans="1:19" ht="12" customHeight="1" x14ac:dyDescent="0.15">
      <c r="A147" s="361" t="s">
        <v>118</v>
      </c>
      <c r="B147" s="188">
        <v>3</v>
      </c>
      <c r="C147" s="191">
        <v>2.4876666666666671</v>
      </c>
      <c r="D147" s="379"/>
      <c r="E147" s="375"/>
      <c r="O147" s="362" t="s">
        <v>116</v>
      </c>
      <c r="P147" s="202">
        <v>3</v>
      </c>
      <c r="Q147" s="376"/>
      <c r="R147" s="274"/>
      <c r="S147" s="319">
        <v>5.3693333333333335</v>
      </c>
    </row>
    <row r="148" spans="1:19" ht="12" customHeight="1" x14ac:dyDescent="0.15">
      <c r="A148" s="362" t="s">
        <v>117</v>
      </c>
      <c r="B148" s="202">
        <v>3</v>
      </c>
      <c r="C148" s="376"/>
      <c r="D148" s="203">
        <v>3.8963333333333332</v>
      </c>
      <c r="E148" s="289"/>
      <c r="O148" s="369" t="s">
        <v>62</v>
      </c>
      <c r="P148" s="370"/>
      <c r="Q148" s="377">
        <v>1</v>
      </c>
      <c r="R148" s="350">
        <v>1</v>
      </c>
      <c r="S148" s="267">
        <v>1</v>
      </c>
    </row>
    <row r="149" spans="1:19" ht="12" customHeight="1" x14ac:dyDescent="0.15">
      <c r="A149" s="362" t="s">
        <v>116</v>
      </c>
      <c r="B149" s="202">
        <v>3</v>
      </c>
      <c r="C149" s="376"/>
      <c r="D149" s="274"/>
      <c r="E149" s="319">
        <v>7.0966666666666667</v>
      </c>
      <c r="O149" s="515" t="s">
        <v>88</v>
      </c>
      <c r="P149" s="515"/>
      <c r="Q149" s="515"/>
      <c r="R149" s="515"/>
      <c r="S149" s="516"/>
    </row>
    <row r="150" spans="1:19" ht="12" customHeight="1" x14ac:dyDescent="0.15">
      <c r="A150" s="369" t="s">
        <v>62</v>
      </c>
      <c r="B150" s="370"/>
      <c r="C150" s="377">
        <v>1</v>
      </c>
      <c r="D150" s="350">
        <v>1</v>
      </c>
      <c r="E150" s="267">
        <v>1</v>
      </c>
      <c r="O150" s="515" t="s">
        <v>89</v>
      </c>
      <c r="P150" s="517"/>
      <c r="Q150" s="517"/>
      <c r="R150" s="517"/>
      <c r="S150" s="518"/>
    </row>
    <row r="151" spans="1:19" ht="12" customHeight="1" x14ac:dyDescent="0.15">
      <c r="A151" s="515" t="s">
        <v>88</v>
      </c>
      <c r="B151" s="515"/>
      <c r="C151" s="515"/>
      <c r="D151" s="515"/>
      <c r="E151" s="516"/>
    </row>
    <row r="152" spans="1:19" ht="12" customHeight="1" x14ac:dyDescent="0.15">
      <c r="A152" s="515" t="s">
        <v>89</v>
      </c>
      <c r="B152" s="517"/>
      <c r="C152" s="517"/>
      <c r="D152" s="517"/>
      <c r="E152" s="518"/>
    </row>
  </sheetData>
  <mergeCells count="147">
    <mergeCell ref="A19:J19"/>
    <mergeCell ref="A20:B21"/>
    <mergeCell ref="C20:C21"/>
    <mergeCell ref="D20:D21"/>
    <mergeCell ref="E20:E21"/>
    <mergeCell ref="F20:F21"/>
    <mergeCell ref="G20:H20"/>
    <mergeCell ref="I20:I21"/>
    <mergeCell ref="J20:J21"/>
    <mergeCell ref="A41:A44"/>
    <mergeCell ref="A45:A48"/>
    <mergeCell ref="A49:A52"/>
    <mergeCell ref="A53:A56"/>
    <mergeCell ref="A59:G59"/>
    <mergeCell ref="A60:B60"/>
    <mergeCell ref="A22:A25"/>
    <mergeCell ref="A26:A29"/>
    <mergeCell ref="A30:A33"/>
    <mergeCell ref="A34:A37"/>
    <mergeCell ref="A39:F39"/>
    <mergeCell ref="A40:B40"/>
    <mergeCell ref="G79:H79"/>
    <mergeCell ref="A81:A86"/>
    <mergeCell ref="B81:B82"/>
    <mergeCell ref="B83:B84"/>
    <mergeCell ref="B85:B86"/>
    <mergeCell ref="A61:A63"/>
    <mergeCell ref="A64:A66"/>
    <mergeCell ref="A67:A69"/>
    <mergeCell ref="A70:A72"/>
    <mergeCell ref="A77:H77"/>
    <mergeCell ref="A79:A80"/>
    <mergeCell ref="B79:B80"/>
    <mergeCell ref="C79:C80"/>
    <mergeCell ref="D79:D80"/>
    <mergeCell ref="E79:E80"/>
    <mergeCell ref="A87:A92"/>
    <mergeCell ref="B87:B88"/>
    <mergeCell ref="B89:B90"/>
    <mergeCell ref="B91:B92"/>
    <mergeCell ref="A93:A98"/>
    <mergeCell ref="B93:B94"/>
    <mergeCell ref="B95:B96"/>
    <mergeCell ref="B97:B98"/>
    <mergeCell ref="F79:F80"/>
    <mergeCell ref="A118:C118"/>
    <mergeCell ref="A119:C119"/>
    <mergeCell ref="A121:D121"/>
    <mergeCell ref="A123:A124"/>
    <mergeCell ref="B123:B124"/>
    <mergeCell ref="C123:D123"/>
    <mergeCell ref="A99:A104"/>
    <mergeCell ref="B99:B100"/>
    <mergeCell ref="B101:B102"/>
    <mergeCell ref="B103:B104"/>
    <mergeCell ref="A105:H105"/>
    <mergeCell ref="A110:C110"/>
    <mergeCell ref="A151:E151"/>
    <mergeCell ref="A152:E152"/>
    <mergeCell ref="O2:P2"/>
    <mergeCell ref="O19:X19"/>
    <mergeCell ref="O20:P21"/>
    <mergeCell ref="Q20:Q21"/>
    <mergeCell ref="R20:R21"/>
    <mergeCell ref="S20:S21"/>
    <mergeCell ref="T20:T21"/>
    <mergeCell ref="U20:V20"/>
    <mergeCell ref="A140:E140"/>
    <mergeCell ref="A141:E141"/>
    <mergeCell ref="A143:E143"/>
    <mergeCell ref="A145:A146"/>
    <mergeCell ref="B145:B146"/>
    <mergeCell ref="C145:E145"/>
    <mergeCell ref="A129:D129"/>
    <mergeCell ref="A130:D130"/>
    <mergeCell ref="A132:E132"/>
    <mergeCell ref="A134:A135"/>
    <mergeCell ref="B134:B135"/>
    <mergeCell ref="C134:E134"/>
    <mergeCell ref="A112:A113"/>
    <mergeCell ref="B112:B113"/>
    <mergeCell ref="O39:T39"/>
    <mergeCell ref="O40:P40"/>
    <mergeCell ref="O41:O44"/>
    <mergeCell ref="O45:O48"/>
    <mergeCell ref="O49:O52"/>
    <mergeCell ref="O53:O56"/>
    <mergeCell ref="W20:W21"/>
    <mergeCell ref="X20:X21"/>
    <mergeCell ref="O22:O25"/>
    <mergeCell ref="O26:O29"/>
    <mergeCell ref="O30:O33"/>
    <mergeCell ref="O34:O37"/>
    <mergeCell ref="O75:V75"/>
    <mergeCell ref="O77:O78"/>
    <mergeCell ref="P77:P78"/>
    <mergeCell ref="Q77:Q78"/>
    <mergeCell ref="R77:R78"/>
    <mergeCell ref="S77:S78"/>
    <mergeCell ref="T77:T78"/>
    <mergeCell ref="U77:V77"/>
    <mergeCell ref="O58:U58"/>
    <mergeCell ref="O59:P59"/>
    <mergeCell ref="O60:O62"/>
    <mergeCell ref="O63:O65"/>
    <mergeCell ref="O66:O68"/>
    <mergeCell ref="O69:O71"/>
    <mergeCell ref="O91:O96"/>
    <mergeCell ref="P91:P92"/>
    <mergeCell ref="P93:P94"/>
    <mergeCell ref="P95:P96"/>
    <mergeCell ref="O97:O102"/>
    <mergeCell ref="P97:P98"/>
    <mergeCell ref="P99:P100"/>
    <mergeCell ref="P101:P102"/>
    <mergeCell ref="O79:O84"/>
    <mergeCell ref="P79:P80"/>
    <mergeCell ref="P81:P82"/>
    <mergeCell ref="P83:P84"/>
    <mergeCell ref="O85:O90"/>
    <mergeCell ref="P85:P86"/>
    <mergeCell ref="P87:P88"/>
    <mergeCell ref="P89:P90"/>
    <mergeCell ref="O119:R119"/>
    <mergeCell ref="O121:O122"/>
    <mergeCell ref="P121:P122"/>
    <mergeCell ref="Q121:R121"/>
    <mergeCell ref="O127:R127"/>
    <mergeCell ref="O128:R128"/>
    <mergeCell ref="O103:V103"/>
    <mergeCell ref="O108:Q108"/>
    <mergeCell ref="O110:O111"/>
    <mergeCell ref="P110:P111"/>
    <mergeCell ref="O116:Q116"/>
    <mergeCell ref="O117:Q117"/>
    <mergeCell ref="O141:S141"/>
    <mergeCell ref="O143:O144"/>
    <mergeCell ref="P143:P144"/>
    <mergeCell ref="Q143:S143"/>
    <mergeCell ref="O149:S149"/>
    <mergeCell ref="O150:S150"/>
    <mergeCell ref="O130:S130"/>
    <mergeCell ref="O132:O133"/>
    <mergeCell ref="P132:P133"/>
    <mergeCell ref="Q132:S132"/>
    <mergeCell ref="O138:S138"/>
    <mergeCell ref="O139:S13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87"/>
  <sheetViews>
    <sheetView workbookViewId="0">
      <selection activeCell="J7" sqref="J7"/>
    </sheetView>
  </sheetViews>
  <sheetFormatPr baseColWidth="10" defaultColWidth="8.83203125" defaultRowHeight="12" customHeight="1" x14ac:dyDescent="0.15"/>
  <cols>
    <col min="1" max="1" width="13.5" style="29" customWidth="1"/>
    <col min="2" max="2" width="14" style="29" customWidth="1"/>
    <col min="3" max="3" width="15.83203125" style="29" customWidth="1"/>
    <col min="4" max="6" width="10" style="29" bestFit="1" customWidth="1"/>
    <col min="7" max="7" width="10.6640625" style="29" bestFit="1" customWidth="1"/>
    <col min="8" max="8" width="10" style="29" bestFit="1" customWidth="1"/>
    <col min="9" max="10" width="8.6640625" style="29" bestFit="1" customWidth="1"/>
    <col min="11" max="16384" width="8.83203125" style="29"/>
  </cols>
  <sheetData>
    <row r="1" spans="1:10" ht="12" customHeight="1" x14ac:dyDescent="0.15">
      <c r="A1" s="381" t="s">
        <v>28</v>
      </c>
      <c r="B1" s="382"/>
      <c r="C1" s="382"/>
      <c r="D1" s="3"/>
    </row>
    <row r="2" spans="1:10" ht="12" customHeight="1" x14ac:dyDescent="0.15">
      <c r="A2" s="383"/>
      <c r="B2" s="384"/>
      <c r="C2" s="618" t="s">
        <v>32</v>
      </c>
      <c r="D2" s="619"/>
      <c r="E2" s="619"/>
      <c r="F2" s="384"/>
      <c r="G2" s="384"/>
      <c r="H2" s="384"/>
    </row>
    <row r="3" spans="1:10" ht="12" customHeight="1" x14ac:dyDescent="0.15">
      <c r="A3" s="32"/>
      <c r="B3" s="32"/>
      <c r="C3" s="32" t="s">
        <v>29</v>
      </c>
      <c r="D3" s="32" t="s">
        <v>30</v>
      </c>
      <c r="E3" s="32" t="s">
        <v>31</v>
      </c>
      <c r="F3" s="32" t="s">
        <v>4</v>
      </c>
      <c r="G3" s="32" t="s">
        <v>0</v>
      </c>
      <c r="H3" s="32" t="s">
        <v>8</v>
      </c>
    </row>
    <row r="4" spans="1:10" ht="12" customHeight="1" x14ac:dyDescent="0.15">
      <c r="A4" s="32" t="s">
        <v>17</v>
      </c>
      <c r="B4" s="32" t="s">
        <v>18</v>
      </c>
      <c r="C4" s="34">
        <v>148</v>
      </c>
      <c r="D4" s="34">
        <v>147</v>
      </c>
      <c r="E4" s="34">
        <v>143</v>
      </c>
      <c r="F4" s="34">
        <f t="shared" ref="F4:F9" si="0">AVERAGE(C4:E4)</f>
        <v>146</v>
      </c>
      <c r="G4" s="34">
        <f t="shared" ref="G4:G9" si="1">STDEV(C4:E4)</f>
        <v>2.6457513110645907</v>
      </c>
      <c r="H4" s="34"/>
    </row>
    <row r="5" spans="1:10" ht="12" customHeight="1" x14ac:dyDescent="0.15">
      <c r="A5" s="32"/>
      <c r="B5" s="32" t="s">
        <v>19</v>
      </c>
      <c r="C5" s="34">
        <v>98</v>
      </c>
      <c r="D5" s="34">
        <v>102</v>
      </c>
      <c r="E5" s="34">
        <v>86</v>
      </c>
      <c r="F5" s="34">
        <f t="shared" si="0"/>
        <v>95.333333333333329</v>
      </c>
      <c r="G5" s="34">
        <f t="shared" si="1"/>
        <v>8.3266639978645323</v>
      </c>
      <c r="H5" s="40">
        <f>TTEST(C4:E4,C5:E5,2,2)</f>
        <v>5.5243601340540028E-4</v>
      </c>
    </row>
    <row r="6" spans="1:10" ht="12" customHeight="1" x14ac:dyDescent="0.15">
      <c r="A6" s="32"/>
      <c r="B6" s="32" t="s">
        <v>20</v>
      </c>
      <c r="C6" s="34">
        <v>55</v>
      </c>
      <c r="D6" s="34">
        <v>54</v>
      </c>
      <c r="E6" s="34">
        <v>67</v>
      </c>
      <c r="F6" s="34">
        <f t="shared" si="0"/>
        <v>58.666666666666664</v>
      </c>
      <c r="G6" s="34">
        <f t="shared" si="1"/>
        <v>7.2341781380702139</v>
      </c>
      <c r="H6" s="40">
        <f>TTEST(C4:E4,C6:E6,2,2)</f>
        <v>3.9656592181576204E-5</v>
      </c>
    </row>
    <row r="7" spans="1:10" ht="12" customHeight="1" x14ac:dyDescent="0.15">
      <c r="A7" s="32" t="s">
        <v>21</v>
      </c>
      <c r="B7" s="32" t="s">
        <v>18</v>
      </c>
      <c r="C7" s="34">
        <v>123</v>
      </c>
      <c r="D7" s="34">
        <v>136</v>
      </c>
      <c r="E7" s="34">
        <v>126</v>
      </c>
      <c r="F7" s="34">
        <f t="shared" si="0"/>
        <v>128.33333333333334</v>
      </c>
      <c r="G7" s="34">
        <f t="shared" si="1"/>
        <v>6.8068592855540455</v>
      </c>
      <c r="H7" s="40"/>
    </row>
    <row r="8" spans="1:10" ht="12" customHeight="1" x14ac:dyDescent="0.15">
      <c r="A8" s="32"/>
      <c r="B8" s="32" t="s">
        <v>19</v>
      </c>
      <c r="C8" s="34">
        <v>88</v>
      </c>
      <c r="D8" s="34">
        <v>95</v>
      </c>
      <c r="E8" s="34">
        <v>83</v>
      </c>
      <c r="F8" s="34">
        <f t="shared" si="0"/>
        <v>88.666666666666671</v>
      </c>
      <c r="G8" s="34">
        <f t="shared" si="1"/>
        <v>6.0277137733417074</v>
      </c>
      <c r="H8" s="40">
        <f>TTEST(C7:E7,C8:E8,2,2)</f>
        <v>1.6435752779165628E-3</v>
      </c>
    </row>
    <row r="9" spans="1:10" ht="12" customHeight="1" x14ac:dyDescent="0.15">
      <c r="A9" s="32"/>
      <c r="B9" s="32" t="s">
        <v>20</v>
      </c>
      <c r="C9" s="34">
        <v>69</v>
      </c>
      <c r="D9" s="34">
        <v>68</v>
      </c>
      <c r="E9" s="34">
        <v>71</v>
      </c>
      <c r="F9" s="34">
        <f t="shared" si="0"/>
        <v>69.333333333333329</v>
      </c>
      <c r="G9" s="34">
        <f t="shared" si="1"/>
        <v>1.5275252316519468</v>
      </c>
      <c r="H9" s="40">
        <f>TTEST(C7:E7,C9:E9,2,2)</f>
        <v>1.2635436492656883E-4</v>
      </c>
    </row>
    <row r="11" spans="1:10" ht="12" customHeight="1" x14ac:dyDescent="0.15">
      <c r="A11" s="620" t="s">
        <v>40</v>
      </c>
      <c r="B11" s="620"/>
    </row>
    <row r="12" spans="1:10" ht="12" customHeight="1" x14ac:dyDescent="0.15">
      <c r="A12" s="533" t="s">
        <v>114</v>
      </c>
      <c r="B12" s="534"/>
      <c r="C12" s="534"/>
      <c r="D12" s="534"/>
      <c r="E12" s="534"/>
      <c r="F12" s="534"/>
      <c r="G12" s="534"/>
      <c r="H12" s="534"/>
      <c r="I12" s="534"/>
      <c r="J12" s="535"/>
    </row>
    <row r="13" spans="1:10" ht="12" customHeight="1" x14ac:dyDescent="0.15">
      <c r="A13" s="536" t="s">
        <v>42</v>
      </c>
      <c r="B13" s="560"/>
      <c r="C13" s="561" t="s">
        <v>43</v>
      </c>
      <c r="D13" s="513" t="s">
        <v>44</v>
      </c>
      <c r="E13" s="513" t="s">
        <v>45</v>
      </c>
      <c r="F13" s="513" t="s">
        <v>46</v>
      </c>
      <c r="G13" s="512" t="s">
        <v>47</v>
      </c>
      <c r="H13" s="513"/>
      <c r="I13" s="512" t="s">
        <v>48</v>
      </c>
      <c r="J13" s="514" t="s">
        <v>49</v>
      </c>
    </row>
    <row r="14" spans="1:10" ht="12" customHeight="1" x14ac:dyDescent="0.15">
      <c r="A14" s="537"/>
      <c r="B14" s="540"/>
      <c r="C14" s="562"/>
      <c r="D14" s="543"/>
      <c r="E14" s="543"/>
      <c r="F14" s="543"/>
      <c r="G14" s="178" t="s">
        <v>50</v>
      </c>
      <c r="H14" s="179" t="s">
        <v>51</v>
      </c>
      <c r="I14" s="557"/>
      <c r="J14" s="558"/>
    </row>
    <row r="15" spans="1:10" ht="12" customHeight="1" x14ac:dyDescent="0.15">
      <c r="A15" s="553" t="s">
        <v>123</v>
      </c>
      <c r="B15" s="187" t="s">
        <v>116</v>
      </c>
      <c r="C15" s="188">
        <v>3</v>
      </c>
      <c r="D15" s="189">
        <v>146</v>
      </c>
      <c r="E15" s="190">
        <v>2.6457513110645907</v>
      </c>
      <c r="F15" s="190">
        <v>1.5275252316519468</v>
      </c>
      <c r="G15" s="191">
        <v>139.42758939227156</v>
      </c>
      <c r="H15" s="189">
        <v>152.57241060772844</v>
      </c>
      <c r="I15" s="192">
        <v>143</v>
      </c>
      <c r="J15" s="193">
        <v>148</v>
      </c>
    </row>
    <row r="16" spans="1:10" ht="12" customHeight="1" x14ac:dyDescent="0.15">
      <c r="A16" s="554"/>
      <c r="B16" s="201" t="s">
        <v>124</v>
      </c>
      <c r="C16" s="202">
        <v>3</v>
      </c>
      <c r="D16" s="203">
        <v>95.333333333333329</v>
      </c>
      <c r="E16" s="204">
        <v>8.3266639978645305</v>
      </c>
      <c r="F16" s="204">
        <v>4.8074017006186525</v>
      </c>
      <c r="G16" s="205">
        <v>74.648753283164268</v>
      </c>
      <c r="H16" s="203">
        <v>116.01791338350239</v>
      </c>
      <c r="I16" s="206">
        <v>86</v>
      </c>
      <c r="J16" s="207">
        <v>102</v>
      </c>
    </row>
    <row r="17" spans="1:10" ht="12" customHeight="1" x14ac:dyDescent="0.15">
      <c r="A17" s="554"/>
      <c r="B17" s="201" t="s">
        <v>125</v>
      </c>
      <c r="C17" s="202">
        <v>3</v>
      </c>
      <c r="D17" s="203">
        <v>58.666666666666664</v>
      </c>
      <c r="E17" s="204">
        <v>7.2341781380702344</v>
      </c>
      <c r="F17" s="204">
        <v>4.1766546953805559</v>
      </c>
      <c r="G17" s="205">
        <v>40.69597194036659</v>
      </c>
      <c r="H17" s="203">
        <v>76.637361392966739</v>
      </c>
      <c r="I17" s="206">
        <v>54</v>
      </c>
      <c r="J17" s="207">
        <v>67</v>
      </c>
    </row>
    <row r="18" spans="1:10" ht="12" customHeight="1" x14ac:dyDescent="0.15">
      <c r="A18" s="555"/>
      <c r="B18" s="215" t="s">
        <v>53</v>
      </c>
      <c r="C18" s="216">
        <v>9</v>
      </c>
      <c r="D18" s="217">
        <v>100</v>
      </c>
      <c r="E18" s="218">
        <v>38.399218742052554</v>
      </c>
      <c r="F18" s="218">
        <v>12.799739580684184</v>
      </c>
      <c r="G18" s="219">
        <v>70.483747597470142</v>
      </c>
      <c r="H18" s="217">
        <v>129.51625240252986</v>
      </c>
      <c r="I18" s="220">
        <v>54</v>
      </c>
      <c r="J18" s="221">
        <v>148</v>
      </c>
    </row>
    <row r="19" spans="1:10" ht="12" customHeight="1" x14ac:dyDescent="0.15">
      <c r="A19" s="555" t="s">
        <v>126</v>
      </c>
      <c r="B19" s="201" t="s">
        <v>116</v>
      </c>
      <c r="C19" s="202">
        <v>3</v>
      </c>
      <c r="D19" s="203">
        <v>128.33333333333334</v>
      </c>
      <c r="E19" s="204">
        <v>6.8068592855540455</v>
      </c>
      <c r="F19" s="204">
        <v>3.9299420408505323</v>
      </c>
      <c r="G19" s="205">
        <v>111.42415748351061</v>
      </c>
      <c r="H19" s="203">
        <v>145.24250918315607</v>
      </c>
      <c r="I19" s="206">
        <v>123</v>
      </c>
      <c r="J19" s="207">
        <v>136</v>
      </c>
    </row>
    <row r="20" spans="1:10" ht="12" customHeight="1" x14ac:dyDescent="0.15">
      <c r="A20" s="554"/>
      <c r="B20" s="201" t="s">
        <v>124</v>
      </c>
      <c r="C20" s="202">
        <v>3</v>
      </c>
      <c r="D20" s="203">
        <v>88.666666666666671</v>
      </c>
      <c r="E20" s="204">
        <v>6.0277137733417074</v>
      </c>
      <c r="F20" s="204">
        <v>3.4801021696368499</v>
      </c>
      <c r="G20" s="205">
        <v>73.692995566671641</v>
      </c>
      <c r="H20" s="203">
        <v>103.6403377666617</v>
      </c>
      <c r="I20" s="206">
        <v>83</v>
      </c>
      <c r="J20" s="207">
        <v>95</v>
      </c>
    </row>
    <row r="21" spans="1:10" ht="12" customHeight="1" x14ac:dyDescent="0.15">
      <c r="A21" s="554"/>
      <c r="B21" s="201" t="s">
        <v>125</v>
      </c>
      <c r="C21" s="202">
        <v>3</v>
      </c>
      <c r="D21" s="203">
        <v>69.333333333333329</v>
      </c>
      <c r="E21" s="204">
        <v>1.5275252316519465</v>
      </c>
      <c r="F21" s="204">
        <v>0.88191710368819687</v>
      </c>
      <c r="G21" s="205">
        <v>65.538750299736563</v>
      </c>
      <c r="H21" s="203">
        <v>73.127916366930094</v>
      </c>
      <c r="I21" s="206">
        <v>68</v>
      </c>
      <c r="J21" s="207">
        <v>71</v>
      </c>
    </row>
    <row r="22" spans="1:10" ht="12" customHeight="1" x14ac:dyDescent="0.15">
      <c r="A22" s="556"/>
      <c r="B22" s="229" t="s">
        <v>53</v>
      </c>
      <c r="C22" s="230">
        <v>9</v>
      </c>
      <c r="D22" s="231">
        <v>95.444444444444443</v>
      </c>
      <c r="E22" s="232">
        <v>26.453313172035333</v>
      </c>
      <c r="F22" s="232">
        <v>8.8177710573451105</v>
      </c>
      <c r="G22" s="233">
        <v>75.110627922967296</v>
      </c>
      <c r="H22" s="231">
        <v>115.77826096592159</v>
      </c>
      <c r="I22" s="234">
        <v>68</v>
      </c>
      <c r="J22" s="235">
        <v>136</v>
      </c>
    </row>
    <row r="23" spans="1:10" ht="12" customHeight="1" x14ac:dyDescent="0.15">
      <c r="A23" s="3"/>
      <c r="B23" s="3"/>
      <c r="C23" s="3"/>
      <c r="D23" s="3"/>
      <c r="E23" s="3"/>
      <c r="F23" s="3"/>
      <c r="G23" s="3"/>
      <c r="H23" s="3"/>
      <c r="I23" s="3"/>
      <c r="J23" s="3"/>
    </row>
    <row r="24" spans="1:10" ht="12" customHeight="1" x14ac:dyDescent="0.15">
      <c r="A24" s="601" t="s">
        <v>58</v>
      </c>
      <c r="B24" s="602"/>
      <c r="C24" s="602"/>
      <c r="D24" s="602"/>
      <c r="E24" s="602"/>
      <c r="F24" s="603"/>
      <c r="G24" s="3"/>
      <c r="H24" s="3"/>
      <c r="I24" s="3"/>
      <c r="J24" s="3"/>
    </row>
    <row r="25" spans="1:10" ht="12" customHeight="1" x14ac:dyDescent="0.15">
      <c r="A25" s="612" t="s">
        <v>42</v>
      </c>
      <c r="B25" s="613"/>
      <c r="C25" s="385" t="s">
        <v>59</v>
      </c>
      <c r="D25" s="386" t="s">
        <v>60</v>
      </c>
      <c r="E25" s="386" t="s">
        <v>61</v>
      </c>
      <c r="F25" s="387" t="s">
        <v>62</v>
      </c>
      <c r="G25" s="3"/>
      <c r="H25" s="3"/>
      <c r="I25" s="3"/>
      <c r="J25" s="3"/>
    </row>
    <row r="26" spans="1:10" ht="12" customHeight="1" x14ac:dyDescent="0.15">
      <c r="A26" s="614" t="s">
        <v>123</v>
      </c>
      <c r="B26" s="388" t="s">
        <v>63</v>
      </c>
      <c r="C26" s="389">
        <v>2.5344129554655899</v>
      </c>
      <c r="D26" s="390">
        <v>2</v>
      </c>
      <c r="E26" s="390">
        <v>6</v>
      </c>
      <c r="F26" s="391">
        <v>0.15927553782416273</v>
      </c>
      <c r="G26" s="3"/>
      <c r="H26" s="3"/>
      <c r="I26" s="3"/>
      <c r="J26" s="3"/>
    </row>
    <row r="27" spans="1:10" ht="12" customHeight="1" x14ac:dyDescent="0.15">
      <c r="A27" s="615"/>
      <c r="B27" s="392" t="s">
        <v>64</v>
      </c>
      <c r="C27" s="393">
        <v>0.37596899224806191</v>
      </c>
      <c r="D27" s="394">
        <v>2</v>
      </c>
      <c r="E27" s="394">
        <v>6</v>
      </c>
      <c r="F27" s="395">
        <v>0.70172737170052712</v>
      </c>
      <c r="G27" s="3"/>
      <c r="H27" s="3"/>
      <c r="I27" s="3"/>
      <c r="J27" s="3"/>
    </row>
    <row r="28" spans="1:10" ht="12" customHeight="1" x14ac:dyDescent="0.15">
      <c r="A28" s="615"/>
      <c r="B28" s="392" t="s">
        <v>65</v>
      </c>
      <c r="C28" s="393">
        <v>0.37596899224806191</v>
      </c>
      <c r="D28" s="394">
        <v>2</v>
      </c>
      <c r="E28" s="396">
        <v>4.3789224393132029</v>
      </c>
      <c r="F28" s="395">
        <v>0.70682975759580369</v>
      </c>
      <c r="G28" s="3"/>
      <c r="H28" s="3"/>
      <c r="I28" s="3"/>
      <c r="J28" s="3"/>
    </row>
    <row r="29" spans="1:10" ht="12" customHeight="1" x14ac:dyDescent="0.15">
      <c r="A29" s="616"/>
      <c r="B29" s="397" t="s">
        <v>66</v>
      </c>
      <c r="C29" s="398">
        <v>2.2139257264919152</v>
      </c>
      <c r="D29" s="399">
        <v>2</v>
      </c>
      <c r="E29" s="399">
        <v>6</v>
      </c>
      <c r="F29" s="400">
        <v>0.19048871115878105</v>
      </c>
      <c r="G29" s="3"/>
      <c r="H29" s="3"/>
      <c r="I29" s="3"/>
      <c r="J29" s="3"/>
    </row>
    <row r="30" spans="1:10" ht="12" customHeight="1" x14ac:dyDescent="0.15">
      <c r="A30" s="616" t="s">
        <v>126</v>
      </c>
      <c r="B30" s="392" t="s">
        <v>63</v>
      </c>
      <c r="C30" s="393">
        <v>2.3053763440860351</v>
      </c>
      <c r="D30" s="394">
        <v>2</v>
      </c>
      <c r="E30" s="394">
        <v>6</v>
      </c>
      <c r="F30" s="395">
        <v>0.18080697254223493</v>
      </c>
      <c r="G30" s="3"/>
      <c r="H30" s="3"/>
      <c r="I30" s="3"/>
      <c r="J30" s="3"/>
    </row>
    <row r="31" spans="1:10" ht="12" customHeight="1" x14ac:dyDescent="0.15">
      <c r="A31" s="615"/>
      <c r="B31" s="392" t="s">
        <v>64</v>
      </c>
      <c r="C31" s="393">
        <v>0.75206611570247928</v>
      </c>
      <c r="D31" s="394">
        <v>2</v>
      </c>
      <c r="E31" s="394">
        <v>6</v>
      </c>
      <c r="F31" s="395">
        <v>0.51115465069368149</v>
      </c>
      <c r="G31" s="3"/>
      <c r="H31" s="3"/>
      <c r="I31" s="3"/>
      <c r="J31" s="3"/>
    </row>
    <row r="32" spans="1:10" ht="12" customHeight="1" x14ac:dyDescent="0.15">
      <c r="A32" s="615"/>
      <c r="B32" s="392" t="s">
        <v>65</v>
      </c>
      <c r="C32" s="393">
        <v>0.75206611570247928</v>
      </c>
      <c r="D32" s="394">
        <v>2</v>
      </c>
      <c r="E32" s="396">
        <v>3.7681122120705188</v>
      </c>
      <c r="F32" s="395">
        <v>0.53109169879276896</v>
      </c>
      <c r="G32" s="3"/>
      <c r="H32" s="3"/>
      <c r="I32" s="3"/>
      <c r="J32" s="3"/>
    </row>
    <row r="33" spans="1:10" ht="12" customHeight="1" x14ac:dyDescent="0.15">
      <c r="A33" s="617"/>
      <c r="B33" s="401" t="s">
        <v>66</v>
      </c>
      <c r="C33" s="402">
        <v>2.1631083301731726</v>
      </c>
      <c r="D33" s="403">
        <v>2</v>
      </c>
      <c r="E33" s="403">
        <v>6</v>
      </c>
      <c r="F33" s="373">
        <v>0.19616885273267667</v>
      </c>
      <c r="G33" s="3"/>
      <c r="H33" s="3"/>
      <c r="I33" s="3"/>
      <c r="J33" s="3"/>
    </row>
    <row r="34" spans="1:10" ht="12" customHeight="1" x14ac:dyDescent="0.15">
      <c r="A34" s="3"/>
      <c r="B34" s="3"/>
      <c r="C34" s="3"/>
      <c r="D34" s="3"/>
      <c r="E34" s="3"/>
      <c r="F34" s="3"/>
      <c r="G34" s="3"/>
      <c r="H34" s="3"/>
      <c r="I34" s="3"/>
      <c r="J34" s="3"/>
    </row>
    <row r="35" spans="1:10" ht="12" customHeight="1" x14ac:dyDescent="0.15">
      <c r="A35" s="544" t="s">
        <v>67</v>
      </c>
      <c r="B35" s="545"/>
      <c r="C35" s="545"/>
      <c r="D35" s="545"/>
      <c r="E35" s="545"/>
      <c r="F35" s="545"/>
      <c r="G35" s="546"/>
      <c r="H35" s="3"/>
      <c r="I35" s="3"/>
      <c r="J35" s="3"/>
    </row>
    <row r="36" spans="1:10" ht="12" customHeight="1" x14ac:dyDescent="0.15">
      <c r="A36" s="547" t="s">
        <v>42</v>
      </c>
      <c r="B36" s="548"/>
      <c r="C36" s="239" t="s">
        <v>68</v>
      </c>
      <c r="D36" s="240" t="s">
        <v>69</v>
      </c>
      <c r="E36" s="240" t="s">
        <v>70</v>
      </c>
      <c r="F36" s="240" t="s">
        <v>71</v>
      </c>
      <c r="G36" s="241" t="s">
        <v>62</v>
      </c>
      <c r="H36" s="3"/>
      <c r="I36" s="3"/>
      <c r="J36" s="3"/>
    </row>
    <row r="37" spans="1:10" ht="12" customHeight="1" x14ac:dyDescent="0.15">
      <c r="A37" s="549" t="s">
        <v>123</v>
      </c>
      <c r="B37" s="187" t="s">
        <v>72</v>
      </c>
      <c r="C37" s="245">
        <v>11538.666666666668</v>
      </c>
      <c r="D37" s="246">
        <v>2</v>
      </c>
      <c r="E37" s="268">
        <v>5769.3333333333339</v>
      </c>
      <c r="F37" s="268">
        <v>134.51813471502592</v>
      </c>
      <c r="G37" s="404">
        <v>1.0382067429478999E-5</v>
      </c>
      <c r="H37" s="3" t="s">
        <v>12</v>
      </c>
      <c r="I37" s="3"/>
      <c r="J37" s="3"/>
    </row>
    <row r="38" spans="1:10" ht="12" customHeight="1" x14ac:dyDescent="0.15">
      <c r="A38" s="550"/>
      <c r="B38" s="201" t="s">
        <v>73</v>
      </c>
      <c r="C38" s="251">
        <v>257.33333333333331</v>
      </c>
      <c r="D38" s="252">
        <v>6</v>
      </c>
      <c r="E38" s="255">
        <v>42.888888888888886</v>
      </c>
      <c r="F38" s="274"/>
      <c r="G38" s="405"/>
      <c r="H38" s="3"/>
      <c r="I38" s="3"/>
      <c r="J38" s="3"/>
    </row>
    <row r="39" spans="1:10" ht="12" customHeight="1" x14ac:dyDescent="0.15">
      <c r="A39" s="551"/>
      <c r="B39" s="215" t="s">
        <v>53</v>
      </c>
      <c r="C39" s="259">
        <v>11796.000000000002</v>
      </c>
      <c r="D39" s="260">
        <v>8</v>
      </c>
      <c r="E39" s="281"/>
      <c r="F39" s="281"/>
      <c r="G39" s="406"/>
      <c r="H39" s="3"/>
      <c r="I39" s="3"/>
      <c r="J39" s="3"/>
    </row>
    <row r="40" spans="1:10" ht="12" customHeight="1" x14ac:dyDescent="0.15">
      <c r="A40" s="551" t="s">
        <v>126</v>
      </c>
      <c r="B40" s="201" t="s">
        <v>72</v>
      </c>
      <c r="C40" s="251">
        <v>5428.2222222222244</v>
      </c>
      <c r="D40" s="252">
        <v>2</v>
      </c>
      <c r="E40" s="255">
        <v>2714.1111111111122</v>
      </c>
      <c r="F40" s="255">
        <v>95.792156862745159</v>
      </c>
      <c r="G40" s="407">
        <v>2.8002471414993712E-5</v>
      </c>
      <c r="H40" s="3" t="s">
        <v>12</v>
      </c>
      <c r="I40" s="3"/>
      <c r="J40" s="3"/>
    </row>
    <row r="41" spans="1:10" ht="12" customHeight="1" x14ac:dyDescent="0.15">
      <c r="A41" s="550"/>
      <c r="B41" s="201" t="s">
        <v>73</v>
      </c>
      <c r="C41" s="251">
        <v>169.99999999999997</v>
      </c>
      <c r="D41" s="252">
        <v>6</v>
      </c>
      <c r="E41" s="255">
        <v>28.333333333333329</v>
      </c>
      <c r="F41" s="274"/>
      <c r="G41" s="405"/>
      <c r="H41" s="3"/>
      <c r="I41" s="3"/>
      <c r="J41" s="3"/>
    </row>
    <row r="42" spans="1:10" ht="12" customHeight="1" x14ac:dyDescent="0.15">
      <c r="A42" s="552"/>
      <c r="B42" s="229" t="s">
        <v>53</v>
      </c>
      <c r="C42" s="265">
        <v>5598.2222222222244</v>
      </c>
      <c r="D42" s="266">
        <v>8</v>
      </c>
      <c r="E42" s="290"/>
      <c r="F42" s="290"/>
      <c r="G42" s="408"/>
      <c r="H42" s="3"/>
      <c r="I42" s="3"/>
      <c r="J42" s="3"/>
    </row>
    <row r="44" spans="1:10" ht="12" customHeight="1" x14ac:dyDescent="0.15">
      <c r="A44" s="298" t="s">
        <v>74</v>
      </c>
      <c r="B44" s="3"/>
      <c r="C44" s="3"/>
      <c r="D44" s="3"/>
      <c r="E44" s="3"/>
      <c r="F44" s="3"/>
      <c r="G44" s="3"/>
      <c r="H44" s="3"/>
    </row>
    <row r="45" spans="1:10" ht="12" customHeight="1" x14ac:dyDescent="0.15">
      <c r="A45" s="3"/>
      <c r="B45" s="3"/>
      <c r="C45" s="3"/>
      <c r="D45" s="3"/>
      <c r="E45" s="3"/>
      <c r="F45" s="3"/>
      <c r="G45" s="3"/>
      <c r="H45" s="3"/>
    </row>
    <row r="46" spans="1:10" ht="12" customHeight="1" x14ac:dyDescent="0.15">
      <c r="A46" s="609" t="s">
        <v>75</v>
      </c>
      <c r="B46" s="610"/>
      <c r="C46" s="610"/>
      <c r="D46" s="610"/>
      <c r="E46" s="610"/>
      <c r="F46" s="610"/>
      <c r="G46" s="610"/>
      <c r="H46" s="611"/>
    </row>
    <row r="47" spans="1:10" ht="12" customHeight="1" x14ac:dyDescent="0.15">
      <c r="A47" s="358" t="s">
        <v>76</v>
      </c>
      <c r="B47" s="128"/>
      <c r="C47" s="128"/>
      <c r="D47" s="128"/>
      <c r="E47" s="128"/>
      <c r="F47" s="128"/>
      <c r="G47" s="128"/>
      <c r="H47" s="128"/>
    </row>
    <row r="48" spans="1:10" ht="12" customHeight="1" x14ac:dyDescent="0.15">
      <c r="A48" s="536" t="s">
        <v>77</v>
      </c>
      <c r="B48" s="536" t="s">
        <v>127</v>
      </c>
      <c r="C48" s="539" t="s">
        <v>128</v>
      </c>
      <c r="D48" s="541" t="s">
        <v>80</v>
      </c>
      <c r="E48" s="513" t="s">
        <v>46</v>
      </c>
      <c r="F48" s="513" t="s">
        <v>62</v>
      </c>
      <c r="G48" s="512" t="s">
        <v>81</v>
      </c>
      <c r="H48" s="514"/>
    </row>
    <row r="49" spans="1:9" ht="12" customHeight="1" x14ac:dyDescent="0.15">
      <c r="A49" s="537"/>
      <c r="B49" s="538"/>
      <c r="C49" s="540"/>
      <c r="D49" s="542"/>
      <c r="E49" s="543"/>
      <c r="F49" s="543"/>
      <c r="G49" s="178" t="s">
        <v>50</v>
      </c>
      <c r="H49" s="301" t="s">
        <v>51</v>
      </c>
    </row>
    <row r="50" spans="1:9" ht="12" customHeight="1" x14ac:dyDescent="0.15">
      <c r="A50" s="549" t="s">
        <v>123</v>
      </c>
      <c r="B50" s="532" t="s">
        <v>116</v>
      </c>
      <c r="C50" s="302" t="s">
        <v>124</v>
      </c>
      <c r="D50" s="409" t="s">
        <v>184</v>
      </c>
      <c r="E50" s="190">
        <v>5.3472041846737621</v>
      </c>
      <c r="F50" s="410">
        <v>2.458084634715737E-4</v>
      </c>
      <c r="G50" s="191">
        <v>33.516801749730135</v>
      </c>
      <c r="H50" s="305">
        <v>67.816531583603208</v>
      </c>
      <c r="I50" s="29" t="s">
        <v>12</v>
      </c>
    </row>
    <row r="51" spans="1:9" ht="12" customHeight="1" x14ac:dyDescent="0.15">
      <c r="A51" s="550"/>
      <c r="B51" s="526"/>
      <c r="C51" s="308" t="s">
        <v>125</v>
      </c>
      <c r="D51" s="340" t="s">
        <v>185</v>
      </c>
      <c r="E51" s="218">
        <v>5.3472041846737621</v>
      </c>
      <c r="F51" s="348">
        <v>1.0645186775401249E-5</v>
      </c>
      <c r="G51" s="219">
        <v>70.183468416396806</v>
      </c>
      <c r="H51" s="311">
        <v>104.48319825026988</v>
      </c>
      <c r="I51" s="29" t="s">
        <v>12</v>
      </c>
    </row>
    <row r="52" spans="1:9" ht="12" customHeight="1" x14ac:dyDescent="0.15">
      <c r="A52" s="550"/>
      <c r="B52" s="527" t="s">
        <v>124</v>
      </c>
      <c r="C52" s="201" t="s">
        <v>116</v>
      </c>
      <c r="D52" s="345" t="s">
        <v>186</v>
      </c>
      <c r="E52" s="204">
        <v>5.3472041846737621</v>
      </c>
      <c r="F52" s="411">
        <v>2.458084634715737E-4</v>
      </c>
      <c r="G52" s="205">
        <v>-67.816531583603208</v>
      </c>
      <c r="H52" s="319">
        <v>-33.516801749730135</v>
      </c>
    </row>
    <row r="53" spans="1:9" ht="12" customHeight="1" x14ac:dyDescent="0.15">
      <c r="A53" s="550"/>
      <c r="B53" s="527"/>
      <c r="C53" s="326" t="s">
        <v>125</v>
      </c>
      <c r="D53" s="340" t="s">
        <v>187</v>
      </c>
      <c r="E53" s="218">
        <v>5.3472041846737621</v>
      </c>
      <c r="F53" s="412">
        <v>1.4491613939449329E-3</v>
      </c>
      <c r="G53" s="219">
        <v>19.516801749730131</v>
      </c>
      <c r="H53" s="311">
        <v>53.816531583603194</v>
      </c>
      <c r="I53" s="29" t="s">
        <v>11</v>
      </c>
    </row>
    <row r="54" spans="1:9" ht="12" customHeight="1" x14ac:dyDescent="0.15">
      <c r="A54" s="550"/>
      <c r="B54" s="528" t="s">
        <v>125</v>
      </c>
      <c r="C54" s="201" t="s">
        <v>116</v>
      </c>
      <c r="D54" s="345" t="s">
        <v>188</v>
      </c>
      <c r="E54" s="204">
        <v>5.3472041846737621</v>
      </c>
      <c r="F54" s="411">
        <v>1.0645186775401249E-5</v>
      </c>
      <c r="G54" s="205">
        <v>-104.48319825026988</v>
      </c>
      <c r="H54" s="319">
        <v>-70.183468416396806</v>
      </c>
    </row>
    <row r="55" spans="1:9" ht="12" customHeight="1" x14ac:dyDescent="0.15">
      <c r="A55" s="551"/>
      <c r="B55" s="528"/>
      <c r="C55" s="215" t="s">
        <v>124</v>
      </c>
      <c r="D55" s="340" t="s">
        <v>189</v>
      </c>
      <c r="E55" s="218">
        <v>5.3472041846737621</v>
      </c>
      <c r="F55" s="413">
        <v>1.4491613939449329E-3</v>
      </c>
      <c r="G55" s="219">
        <v>-53.816531583603194</v>
      </c>
      <c r="H55" s="311">
        <v>-19.516801749730131</v>
      </c>
    </row>
    <row r="56" spans="1:9" ht="12" customHeight="1" x14ac:dyDescent="0.15">
      <c r="A56" s="551" t="s">
        <v>126</v>
      </c>
      <c r="B56" s="526" t="s">
        <v>116</v>
      </c>
      <c r="C56" s="336" t="s">
        <v>124</v>
      </c>
      <c r="D56" s="345" t="s">
        <v>190</v>
      </c>
      <c r="E56" s="204">
        <v>4.3461349368017652</v>
      </c>
      <c r="F56" s="347">
        <v>3.0331883166467182E-4</v>
      </c>
      <c r="G56" s="205">
        <v>25.72748938771332</v>
      </c>
      <c r="H56" s="319">
        <v>53.605843945620023</v>
      </c>
      <c r="I56" s="29" t="s">
        <v>12</v>
      </c>
    </row>
    <row r="57" spans="1:9" ht="12" customHeight="1" x14ac:dyDescent="0.15">
      <c r="A57" s="550"/>
      <c r="B57" s="526"/>
      <c r="C57" s="308" t="s">
        <v>125</v>
      </c>
      <c r="D57" s="340" t="s">
        <v>191</v>
      </c>
      <c r="E57" s="218">
        <v>4.3461349368017652</v>
      </c>
      <c r="F57" s="348">
        <v>3.1348584487594072E-5</v>
      </c>
      <c r="G57" s="219">
        <v>45.060822721046662</v>
      </c>
      <c r="H57" s="311">
        <v>72.939177278953366</v>
      </c>
      <c r="I57" s="29" t="s">
        <v>12</v>
      </c>
    </row>
    <row r="58" spans="1:9" ht="12" customHeight="1" x14ac:dyDescent="0.15">
      <c r="A58" s="550"/>
      <c r="B58" s="527" t="s">
        <v>124</v>
      </c>
      <c r="C58" s="201" t="s">
        <v>116</v>
      </c>
      <c r="D58" s="345" t="s">
        <v>192</v>
      </c>
      <c r="E58" s="204">
        <v>4.3461349368017652</v>
      </c>
      <c r="F58" s="411">
        <v>3.0331883166467182E-4</v>
      </c>
      <c r="G58" s="205">
        <v>-53.605843945620023</v>
      </c>
      <c r="H58" s="319">
        <v>-25.72748938771332</v>
      </c>
    </row>
    <row r="59" spans="1:9" ht="12" customHeight="1" x14ac:dyDescent="0.15">
      <c r="A59" s="550"/>
      <c r="B59" s="527"/>
      <c r="C59" s="326" t="s">
        <v>125</v>
      </c>
      <c r="D59" s="340" t="s">
        <v>193</v>
      </c>
      <c r="E59" s="218">
        <v>4.3461349368017652</v>
      </c>
      <c r="F59" s="412">
        <v>1.2594730496697624E-2</v>
      </c>
      <c r="G59" s="219">
        <v>5.3941560543799927</v>
      </c>
      <c r="H59" s="311">
        <v>33.272510612286695</v>
      </c>
      <c r="I59" s="29" t="s">
        <v>13</v>
      </c>
    </row>
    <row r="60" spans="1:9" ht="12" customHeight="1" x14ac:dyDescent="0.15">
      <c r="A60" s="550"/>
      <c r="B60" s="528" t="s">
        <v>125</v>
      </c>
      <c r="C60" s="201" t="s">
        <v>116</v>
      </c>
      <c r="D60" s="345" t="s">
        <v>194</v>
      </c>
      <c r="E60" s="204">
        <v>4.3461349368017652</v>
      </c>
      <c r="F60" s="411">
        <v>3.1348584487594072E-5</v>
      </c>
      <c r="G60" s="205">
        <v>-72.939177278953366</v>
      </c>
      <c r="H60" s="319">
        <v>-45.060822721046662</v>
      </c>
    </row>
    <row r="61" spans="1:9" ht="12" customHeight="1" x14ac:dyDescent="0.15">
      <c r="A61" s="552"/>
      <c r="B61" s="530"/>
      <c r="C61" s="229" t="s">
        <v>124</v>
      </c>
      <c r="D61" s="349" t="s">
        <v>195</v>
      </c>
      <c r="E61" s="232">
        <v>4.3461349368017652</v>
      </c>
      <c r="F61" s="414">
        <v>1.2594730496697624E-2</v>
      </c>
      <c r="G61" s="233">
        <v>-33.272510612286695</v>
      </c>
      <c r="H61" s="351">
        <v>-5.3941560543799927</v>
      </c>
    </row>
    <row r="62" spans="1:9" ht="12" customHeight="1" x14ac:dyDescent="0.15">
      <c r="A62" s="515" t="s">
        <v>83</v>
      </c>
      <c r="B62" s="517"/>
      <c r="C62" s="517"/>
      <c r="D62" s="517"/>
      <c r="E62" s="517"/>
      <c r="F62" s="517"/>
      <c r="G62" s="517"/>
      <c r="H62" s="518"/>
    </row>
    <row r="63" spans="1:9" ht="12" customHeight="1" x14ac:dyDescent="0.15">
      <c r="A63" s="3"/>
      <c r="B63" s="3"/>
      <c r="C63" s="3"/>
      <c r="D63" s="3"/>
      <c r="E63" s="3"/>
      <c r="F63" s="3"/>
      <c r="G63" s="3"/>
      <c r="H63" s="3"/>
    </row>
    <row r="64" spans="1:9" ht="12" customHeight="1" x14ac:dyDescent="0.15">
      <c r="A64" s="3"/>
      <c r="B64" s="3"/>
      <c r="C64" s="3"/>
      <c r="D64" s="3"/>
      <c r="E64" s="3"/>
      <c r="F64" s="3"/>
      <c r="G64" s="3"/>
      <c r="H64" s="3"/>
    </row>
    <row r="65" spans="1:8" ht="12" customHeight="1" x14ac:dyDescent="0.15">
      <c r="A65" s="296" t="s">
        <v>84</v>
      </c>
      <c r="B65" s="3"/>
      <c r="C65" s="3"/>
      <c r="D65" s="3"/>
      <c r="E65" s="3"/>
      <c r="F65" s="3"/>
      <c r="G65" s="3"/>
      <c r="H65" s="3"/>
    </row>
    <row r="66" spans="1:8" ht="12" customHeight="1" x14ac:dyDescent="0.15">
      <c r="A66" s="3"/>
      <c r="B66" s="3"/>
      <c r="C66" s="3"/>
      <c r="D66" s="3"/>
      <c r="E66" s="3"/>
      <c r="F66" s="3"/>
      <c r="G66" s="3"/>
      <c r="H66" s="3"/>
    </row>
    <row r="67" spans="1:8" ht="12" customHeight="1" x14ac:dyDescent="0.15">
      <c r="A67" s="533" t="s">
        <v>123</v>
      </c>
      <c r="B67" s="534"/>
      <c r="C67" s="534"/>
      <c r="D67" s="534"/>
      <c r="E67" s="535"/>
      <c r="F67" s="3"/>
      <c r="G67" s="3"/>
      <c r="H67" s="3"/>
    </row>
    <row r="68" spans="1:8" ht="12" customHeight="1" x14ac:dyDescent="0.15">
      <c r="A68" s="358" t="s">
        <v>153</v>
      </c>
      <c r="B68" s="128"/>
      <c r="C68" s="128"/>
      <c r="D68" s="128"/>
      <c r="E68" s="128"/>
      <c r="F68" s="3"/>
      <c r="G68" s="3"/>
      <c r="H68" s="3"/>
    </row>
    <row r="69" spans="1:8" ht="12" customHeight="1" x14ac:dyDescent="0.15">
      <c r="A69" s="539" t="s">
        <v>129</v>
      </c>
      <c r="B69" s="561" t="s">
        <v>43</v>
      </c>
      <c r="C69" s="512" t="s">
        <v>86</v>
      </c>
      <c r="D69" s="513"/>
      <c r="E69" s="514"/>
      <c r="F69" s="3"/>
      <c r="G69" s="3"/>
      <c r="H69" s="3"/>
    </row>
    <row r="70" spans="1:8" ht="12" customHeight="1" x14ac:dyDescent="0.15">
      <c r="A70" s="608"/>
      <c r="B70" s="562"/>
      <c r="C70" s="374" t="s">
        <v>87</v>
      </c>
      <c r="D70" s="378" t="s">
        <v>90</v>
      </c>
      <c r="E70" s="360" t="s">
        <v>91</v>
      </c>
      <c r="F70" s="3"/>
      <c r="G70" s="3"/>
      <c r="H70" s="3"/>
    </row>
    <row r="71" spans="1:8" ht="12" customHeight="1" x14ac:dyDescent="0.15">
      <c r="A71" s="361" t="s">
        <v>125</v>
      </c>
      <c r="B71" s="188">
        <v>3</v>
      </c>
      <c r="C71" s="191">
        <v>58.666666666666664</v>
      </c>
      <c r="D71" s="379"/>
      <c r="E71" s="375"/>
      <c r="F71" s="3"/>
      <c r="G71" s="3"/>
      <c r="H71" s="3"/>
    </row>
    <row r="72" spans="1:8" ht="12" customHeight="1" x14ac:dyDescent="0.15">
      <c r="A72" s="362" t="s">
        <v>124</v>
      </c>
      <c r="B72" s="202">
        <v>3</v>
      </c>
      <c r="C72" s="376"/>
      <c r="D72" s="203">
        <v>95.333333333333329</v>
      </c>
      <c r="E72" s="289"/>
      <c r="F72" s="3"/>
      <c r="G72" s="3"/>
      <c r="H72" s="3"/>
    </row>
    <row r="73" spans="1:8" ht="12" customHeight="1" x14ac:dyDescent="0.15">
      <c r="A73" s="362" t="s">
        <v>116</v>
      </c>
      <c r="B73" s="202">
        <v>3</v>
      </c>
      <c r="C73" s="376"/>
      <c r="D73" s="274"/>
      <c r="E73" s="319">
        <v>146</v>
      </c>
      <c r="F73" s="3"/>
      <c r="G73" s="3"/>
      <c r="H73" s="3"/>
    </row>
    <row r="74" spans="1:8" ht="12" customHeight="1" x14ac:dyDescent="0.15">
      <c r="A74" s="369" t="s">
        <v>62</v>
      </c>
      <c r="B74" s="370"/>
      <c r="C74" s="377">
        <v>1</v>
      </c>
      <c r="D74" s="350">
        <v>1</v>
      </c>
      <c r="E74" s="267">
        <v>1</v>
      </c>
      <c r="F74" s="3"/>
      <c r="G74" s="3"/>
      <c r="H74" s="3"/>
    </row>
    <row r="75" spans="1:8" ht="12" customHeight="1" x14ac:dyDescent="0.15">
      <c r="A75" s="515" t="s">
        <v>88</v>
      </c>
      <c r="B75" s="515"/>
      <c r="C75" s="515"/>
      <c r="D75" s="515"/>
      <c r="E75" s="516"/>
      <c r="F75" s="3"/>
      <c r="G75" s="3"/>
      <c r="H75" s="3"/>
    </row>
    <row r="76" spans="1:8" ht="12" customHeight="1" x14ac:dyDescent="0.15">
      <c r="A76" s="515" t="s">
        <v>89</v>
      </c>
      <c r="B76" s="517"/>
      <c r="C76" s="517"/>
      <c r="D76" s="517"/>
      <c r="E76" s="518"/>
      <c r="F76" s="3"/>
      <c r="G76" s="3"/>
      <c r="H76" s="3"/>
    </row>
    <row r="77" spans="1:8" ht="12" customHeight="1" x14ac:dyDescent="0.15">
      <c r="A77" s="3"/>
      <c r="B77" s="3"/>
      <c r="C77" s="3"/>
      <c r="D77" s="3"/>
      <c r="E77" s="3"/>
      <c r="F77" s="3"/>
      <c r="G77" s="3"/>
      <c r="H77" s="3"/>
    </row>
    <row r="78" spans="1:8" ht="12" customHeight="1" x14ac:dyDescent="0.15">
      <c r="A78" s="533" t="s">
        <v>126</v>
      </c>
      <c r="B78" s="534"/>
      <c r="C78" s="534"/>
      <c r="D78" s="534"/>
      <c r="E78" s="535"/>
      <c r="F78" s="3"/>
      <c r="G78" s="3"/>
      <c r="H78" s="3"/>
    </row>
    <row r="79" spans="1:8" ht="12" customHeight="1" x14ac:dyDescent="0.15">
      <c r="A79" s="358" t="s">
        <v>153</v>
      </c>
      <c r="B79" s="128"/>
      <c r="C79" s="128"/>
      <c r="D79" s="128"/>
      <c r="E79" s="128"/>
      <c r="F79" s="3"/>
      <c r="G79" s="3"/>
      <c r="H79" s="3"/>
    </row>
    <row r="80" spans="1:8" ht="12" customHeight="1" x14ac:dyDescent="0.15">
      <c r="A80" s="539" t="s">
        <v>129</v>
      </c>
      <c r="B80" s="561" t="s">
        <v>43</v>
      </c>
      <c r="C80" s="512" t="s">
        <v>86</v>
      </c>
      <c r="D80" s="513"/>
      <c r="E80" s="514"/>
      <c r="F80" s="3"/>
      <c r="G80" s="3"/>
      <c r="H80" s="3"/>
    </row>
    <row r="81" spans="1:8" ht="12" customHeight="1" x14ac:dyDescent="0.15">
      <c r="A81" s="608"/>
      <c r="B81" s="562"/>
      <c r="C81" s="374" t="s">
        <v>87</v>
      </c>
      <c r="D81" s="378" t="s">
        <v>90</v>
      </c>
      <c r="E81" s="360" t="s">
        <v>91</v>
      </c>
      <c r="F81" s="3"/>
      <c r="G81" s="3"/>
      <c r="H81" s="3"/>
    </row>
    <row r="82" spans="1:8" ht="12" customHeight="1" x14ac:dyDescent="0.15">
      <c r="A82" s="361" t="s">
        <v>125</v>
      </c>
      <c r="B82" s="188">
        <v>3</v>
      </c>
      <c r="C82" s="191">
        <v>69.333333333333329</v>
      </c>
      <c r="D82" s="379"/>
      <c r="E82" s="375"/>
      <c r="F82" s="3"/>
      <c r="G82" s="3"/>
      <c r="H82" s="3"/>
    </row>
    <row r="83" spans="1:8" ht="12" customHeight="1" x14ac:dyDescent="0.15">
      <c r="A83" s="362" t="s">
        <v>124</v>
      </c>
      <c r="B83" s="202">
        <v>3</v>
      </c>
      <c r="C83" s="376"/>
      <c r="D83" s="203">
        <v>88.666666666666671</v>
      </c>
      <c r="E83" s="289"/>
      <c r="F83" s="3"/>
      <c r="G83" s="3"/>
      <c r="H83" s="3"/>
    </row>
    <row r="84" spans="1:8" ht="12" customHeight="1" x14ac:dyDescent="0.15">
      <c r="A84" s="362" t="s">
        <v>116</v>
      </c>
      <c r="B84" s="202">
        <v>3</v>
      </c>
      <c r="C84" s="376"/>
      <c r="D84" s="274"/>
      <c r="E84" s="319">
        <v>128.33333333333334</v>
      </c>
      <c r="F84" s="3"/>
      <c r="G84" s="3"/>
      <c r="H84" s="3"/>
    </row>
    <row r="85" spans="1:8" ht="12" customHeight="1" x14ac:dyDescent="0.15">
      <c r="A85" s="369" t="s">
        <v>62</v>
      </c>
      <c r="B85" s="370"/>
      <c r="C85" s="377">
        <v>1</v>
      </c>
      <c r="D85" s="350">
        <v>1</v>
      </c>
      <c r="E85" s="267">
        <v>1</v>
      </c>
      <c r="F85" s="3"/>
      <c r="G85" s="3"/>
      <c r="H85" s="3"/>
    </row>
    <row r="86" spans="1:8" ht="12" customHeight="1" x14ac:dyDescent="0.15">
      <c r="A86" s="515" t="s">
        <v>88</v>
      </c>
      <c r="B86" s="515"/>
      <c r="C86" s="515"/>
      <c r="D86" s="515"/>
      <c r="E86" s="516"/>
      <c r="F86" s="3"/>
      <c r="G86" s="3"/>
      <c r="H86" s="3"/>
    </row>
    <row r="87" spans="1:8" ht="12" customHeight="1" x14ac:dyDescent="0.15">
      <c r="A87" s="515" t="s">
        <v>89</v>
      </c>
      <c r="B87" s="517"/>
      <c r="C87" s="517"/>
      <c r="D87" s="517"/>
      <c r="E87" s="518"/>
      <c r="F87" s="3"/>
      <c r="G87" s="3"/>
      <c r="H87" s="3"/>
    </row>
  </sheetData>
  <mergeCells count="50">
    <mergeCell ref="C2:E2"/>
    <mergeCell ref="A11:B11"/>
    <mergeCell ref="A12:J12"/>
    <mergeCell ref="A13:B14"/>
    <mergeCell ref="C13:C14"/>
    <mergeCell ref="D13:D14"/>
    <mergeCell ref="E13:E14"/>
    <mergeCell ref="F13:F14"/>
    <mergeCell ref="G13:H13"/>
    <mergeCell ref="I13:I14"/>
    <mergeCell ref="A46:H46"/>
    <mergeCell ref="J13:J14"/>
    <mergeCell ref="A15:A18"/>
    <mergeCell ref="A19:A22"/>
    <mergeCell ref="A24:F24"/>
    <mergeCell ref="A25:B25"/>
    <mergeCell ref="A26:A29"/>
    <mergeCell ref="A30:A33"/>
    <mergeCell ref="A35:G35"/>
    <mergeCell ref="A36:B36"/>
    <mergeCell ref="A37:A39"/>
    <mergeCell ref="A40:A42"/>
    <mergeCell ref="A75:E75"/>
    <mergeCell ref="G48:H48"/>
    <mergeCell ref="A50:A55"/>
    <mergeCell ref="B50:B51"/>
    <mergeCell ref="B52:B53"/>
    <mergeCell ref="B54:B55"/>
    <mergeCell ref="A56:A61"/>
    <mergeCell ref="B56:B57"/>
    <mergeCell ref="B58:B59"/>
    <mergeCell ref="B60:B61"/>
    <mergeCell ref="A48:A49"/>
    <mergeCell ref="B48:B49"/>
    <mergeCell ref="C48:C49"/>
    <mergeCell ref="D48:D49"/>
    <mergeCell ref="E48:E49"/>
    <mergeCell ref="F48:F49"/>
    <mergeCell ref="A62:H62"/>
    <mergeCell ref="A67:E67"/>
    <mergeCell ref="A69:A70"/>
    <mergeCell ref="B69:B70"/>
    <mergeCell ref="C69:E69"/>
    <mergeCell ref="A87:E87"/>
    <mergeCell ref="A76:E76"/>
    <mergeCell ref="A78:E78"/>
    <mergeCell ref="A80:A81"/>
    <mergeCell ref="B80:B81"/>
    <mergeCell ref="C80:E80"/>
    <mergeCell ref="A86:E8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V86"/>
  <sheetViews>
    <sheetView workbookViewId="0">
      <selection activeCell="H25" sqref="H25"/>
    </sheetView>
  </sheetViews>
  <sheetFormatPr baseColWidth="10" defaultColWidth="8.83203125" defaultRowHeight="12" customHeight="1" x14ac:dyDescent="0.15"/>
  <cols>
    <col min="1" max="1" width="13.6640625" style="3" customWidth="1"/>
    <col min="2" max="2" width="15.6640625" style="3" customWidth="1"/>
    <col min="3" max="3" width="14.6640625" style="3" customWidth="1"/>
    <col min="4" max="4" width="10.83203125" style="3" bestFit="1" customWidth="1"/>
    <col min="5" max="5" width="12.33203125" style="3" bestFit="1" customWidth="1"/>
    <col min="6" max="6" width="10.33203125" style="3" bestFit="1" customWidth="1"/>
    <col min="7" max="8" width="11" style="3" bestFit="1" customWidth="1"/>
    <col min="9" max="12" width="8.83203125" style="3"/>
    <col min="13" max="13" width="21.5" style="3" bestFit="1" customWidth="1"/>
    <col min="14" max="14" width="17" style="3" bestFit="1" customWidth="1"/>
    <col min="15" max="15" width="11.1640625" style="3" bestFit="1" customWidth="1"/>
    <col min="16" max="16" width="9.6640625" style="3" bestFit="1" customWidth="1"/>
    <col min="17" max="17" width="11.1640625" style="3" bestFit="1" customWidth="1"/>
    <col min="18" max="20" width="9.6640625" style="3" bestFit="1" customWidth="1"/>
    <col min="21" max="16384" width="8.83203125" style="3"/>
  </cols>
  <sheetData>
    <row r="1" spans="1:22" ht="12" customHeight="1" x14ac:dyDescent="0.15">
      <c r="A1" s="630" t="s">
        <v>33</v>
      </c>
      <c r="B1" s="630"/>
      <c r="C1" s="630"/>
      <c r="M1" s="630" t="s">
        <v>39</v>
      </c>
      <c r="N1" s="630"/>
    </row>
    <row r="2" spans="1:22" ht="12" customHeight="1" x14ac:dyDescent="0.15">
      <c r="A2" s="32"/>
      <c r="B2" s="32"/>
      <c r="C2" s="32" t="s">
        <v>34</v>
      </c>
      <c r="D2" s="32" t="s">
        <v>35</v>
      </c>
      <c r="E2" s="32" t="s">
        <v>36</v>
      </c>
      <c r="F2" s="32" t="s">
        <v>37</v>
      </c>
      <c r="G2" s="32" t="s">
        <v>38</v>
      </c>
      <c r="H2" s="32" t="s">
        <v>4</v>
      </c>
      <c r="I2" s="32" t="s">
        <v>0</v>
      </c>
      <c r="J2" s="32" t="s">
        <v>8</v>
      </c>
      <c r="M2" s="32"/>
      <c r="N2" s="32"/>
      <c r="O2" s="32" t="s">
        <v>34</v>
      </c>
      <c r="P2" s="32" t="s">
        <v>35</v>
      </c>
      <c r="Q2" s="32" t="s">
        <v>36</v>
      </c>
      <c r="R2" s="32" t="s">
        <v>37</v>
      </c>
      <c r="S2" s="32" t="s">
        <v>38</v>
      </c>
      <c r="T2" s="32" t="s">
        <v>4</v>
      </c>
      <c r="U2" s="32" t="s">
        <v>0</v>
      </c>
      <c r="V2" s="32" t="s">
        <v>8</v>
      </c>
    </row>
    <row r="3" spans="1:22" ht="12" customHeight="1" x14ac:dyDescent="0.15">
      <c r="A3" s="32" t="s">
        <v>17</v>
      </c>
      <c r="B3" s="32" t="s">
        <v>18</v>
      </c>
      <c r="C3" s="34">
        <v>309</v>
      </c>
      <c r="D3" s="34">
        <v>305</v>
      </c>
      <c r="E3" s="34">
        <v>270</v>
      </c>
      <c r="F3" s="34">
        <v>310</v>
      </c>
      <c r="G3" s="34">
        <v>261</v>
      </c>
      <c r="H3" s="34">
        <f>AVERAGE(C3:G3)</f>
        <v>291</v>
      </c>
      <c r="I3" s="34">
        <f>STDEV(C3:G3)</f>
        <v>23.569047498785352</v>
      </c>
      <c r="J3" s="34"/>
      <c r="M3" s="32" t="s">
        <v>17</v>
      </c>
      <c r="N3" s="32" t="s">
        <v>18</v>
      </c>
      <c r="O3" s="34">
        <v>508</v>
      </c>
      <c r="P3" s="34">
        <v>524</v>
      </c>
      <c r="Q3" s="34">
        <v>497</v>
      </c>
      <c r="R3" s="34">
        <v>505</v>
      </c>
      <c r="S3" s="34">
        <v>505</v>
      </c>
      <c r="T3" s="34">
        <f>AVERAGE(O3:S3)</f>
        <v>507.8</v>
      </c>
      <c r="U3" s="34">
        <f>STDEV(O3:S3)</f>
        <v>9.9347873656158345</v>
      </c>
      <c r="V3" s="34"/>
    </row>
    <row r="4" spans="1:22" ht="12" customHeight="1" x14ac:dyDescent="0.15">
      <c r="A4" s="32"/>
      <c r="B4" s="32" t="s">
        <v>19</v>
      </c>
      <c r="C4" s="34">
        <v>103</v>
      </c>
      <c r="D4" s="34">
        <v>141</v>
      </c>
      <c r="E4" s="34">
        <v>109</v>
      </c>
      <c r="F4" s="34">
        <v>126</v>
      </c>
      <c r="G4" s="34">
        <v>117</v>
      </c>
      <c r="H4" s="34">
        <f t="shared" ref="H4:H8" si="0">AVERAGE(C4:G4)</f>
        <v>119.2</v>
      </c>
      <c r="I4" s="34">
        <f t="shared" ref="I4:I8" si="1">STDEV(C4:G4)</f>
        <v>14.939879517586503</v>
      </c>
      <c r="J4" s="40">
        <f>TTEST(C3:G3,C4:G4,2,2)</f>
        <v>7.4811445760590534E-7</v>
      </c>
      <c r="M4" s="32"/>
      <c r="N4" s="32" t="s">
        <v>19</v>
      </c>
      <c r="O4" s="34">
        <v>278</v>
      </c>
      <c r="P4" s="34">
        <v>257</v>
      </c>
      <c r="Q4" s="34">
        <v>194</v>
      </c>
      <c r="R4" s="34">
        <v>192</v>
      </c>
      <c r="S4" s="34">
        <v>217</v>
      </c>
      <c r="T4" s="34">
        <f t="shared" ref="T4:T8" si="2">AVERAGE(O4:S4)</f>
        <v>227.6</v>
      </c>
      <c r="U4" s="34">
        <f t="shared" ref="U4:U8" si="3">STDEV(O4:S4)</f>
        <v>38.448667077026258</v>
      </c>
      <c r="V4" s="40">
        <f>TTEST(O3:S3,O4:S4,2,2)</f>
        <v>2.6028615539300623E-7</v>
      </c>
    </row>
    <row r="5" spans="1:22" ht="12" customHeight="1" x14ac:dyDescent="0.15">
      <c r="A5" s="32"/>
      <c r="B5" s="32" t="s">
        <v>20</v>
      </c>
      <c r="C5" s="34">
        <v>114</v>
      </c>
      <c r="D5" s="34">
        <v>134</v>
      </c>
      <c r="E5" s="34">
        <v>163</v>
      </c>
      <c r="F5" s="34">
        <v>126</v>
      </c>
      <c r="G5" s="34">
        <v>168</v>
      </c>
      <c r="H5" s="34">
        <f t="shared" si="0"/>
        <v>141</v>
      </c>
      <c r="I5" s="34">
        <f t="shared" si="1"/>
        <v>23.53720459187964</v>
      </c>
      <c r="J5" s="40">
        <f>TTEST(C3:G3,C5:G5,2,2)</f>
        <v>8.0595779630741337E-6</v>
      </c>
      <c r="M5" s="32"/>
      <c r="N5" s="32" t="s">
        <v>20</v>
      </c>
      <c r="O5" s="34">
        <v>384</v>
      </c>
      <c r="P5" s="34">
        <v>373</v>
      </c>
      <c r="Q5" s="34">
        <v>321</v>
      </c>
      <c r="R5" s="34">
        <v>275</v>
      </c>
      <c r="S5" s="34">
        <v>400</v>
      </c>
      <c r="T5" s="34">
        <f t="shared" si="2"/>
        <v>350.6</v>
      </c>
      <c r="U5" s="34">
        <f t="shared" si="3"/>
        <v>51.59748055864732</v>
      </c>
      <c r="V5" s="40">
        <f>TTEST(O3:S3,O5:S5,2,2)</f>
        <v>1.5434300789568132E-4</v>
      </c>
    </row>
    <row r="6" spans="1:22" ht="12" customHeight="1" x14ac:dyDescent="0.15">
      <c r="A6" s="32" t="s">
        <v>21</v>
      </c>
      <c r="B6" s="32" t="s">
        <v>18</v>
      </c>
      <c r="C6" s="34">
        <v>246</v>
      </c>
      <c r="D6" s="34">
        <v>265</v>
      </c>
      <c r="E6" s="34">
        <v>276</v>
      </c>
      <c r="F6" s="34">
        <v>254</v>
      </c>
      <c r="G6" s="34">
        <v>271</v>
      </c>
      <c r="H6" s="34">
        <f t="shared" si="0"/>
        <v>262.39999999999998</v>
      </c>
      <c r="I6" s="34">
        <f t="shared" si="1"/>
        <v>12.300406497347963</v>
      </c>
      <c r="J6" s="40"/>
      <c r="M6" s="32" t="s">
        <v>21</v>
      </c>
      <c r="N6" s="32" t="s">
        <v>18</v>
      </c>
      <c r="O6" s="34">
        <v>576</v>
      </c>
      <c r="P6" s="34">
        <v>601</v>
      </c>
      <c r="Q6" s="34">
        <v>590</v>
      </c>
      <c r="R6" s="34">
        <v>573</v>
      </c>
      <c r="S6" s="34">
        <v>642</v>
      </c>
      <c r="T6" s="34">
        <f t="shared" si="2"/>
        <v>596.4</v>
      </c>
      <c r="U6" s="34">
        <f t="shared" si="3"/>
        <v>27.862160720231302</v>
      </c>
      <c r="V6" s="40"/>
    </row>
    <row r="7" spans="1:22" ht="12" customHeight="1" x14ac:dyDescent="0.15">
      <c r="A7" s="32"/>
      <c r="B7" s="32" t="s">
        <v>19</v>
      </c>
      <c r="C7" s="34">
        <v>107</v>
      </c>
      <c r="D7" s="34">
        <v>117</v>
      </c>
      <c r="E7" s="34">
        <v>83</v>
      </c>
      <c r="F7" s="34">
        <v>102</v>
      </c>
      <c r="G7" s="34">
        <v>97</v>
      </c>
      <c r="H7" s="34">
        <f t="shared" si="0"/>
        <v>101.2</v>
      </c>
      <c r="I7" s="34">
        <f t="shared" si="1"/>
        <v>12.577758146824129</v>
      </c>
      <c r="J7" s="40">
        <f>TTEST(C6:G6,C7:G7,2,2)</f>
        <v>3.3693134679455882E-8</v>
      </c>
      <c r="M7" s="32"/>
      <c r="N7" s="32" t="s">
        <v>19</v>
      </c>
      <c r="O7" s="34">
        <v>268</v>
      </c>
      <c r="P7" s="34">
        <v>216</v>
      </c>
      <c r="Q7" s="34">
        <v>242</v>
      </c>
      <c r="R7" s="34">
        <v>228</v>
      </c>
      <c r="S7" s="34">
        <v>236</v>
      </c>
      <c r="T7" s="34">
        <f t="shared" si="2"/>
        <v>238</v>
      </c>
      <c r="U7" s="34">
        <f t="shared" si="3"/>
        <v>19.390719429665317</v>
      </c>
      <c r="V7" s="40">
        <f>TTEST(O6:S6,O7:S7,2,2)</f>
        <v>1.1024843173948546E-8</v>
      </c>
    </row>
    <row r="8" spans="1:22" ht="12" customHeight="1" x14ac:dyDescent="0.15">
      <c r="A8" s="32"/>
      <c r="B8" s="32" t="s">
        <v>20</v>
      </c>
      <c r="C8" s="34">
        <v>139</v>
      </c>
      <c r="D8" s="34">
        <v>159</v>
      </c>
      <c r="E8" s="34">
        <v>123</v>
      </c>
      <c r="F8" s="34">
        <v>120</v>
      </c>
      <c r="G8" s="34">
        <v>118</v>
      </c>
      <c r="H8" s="34">
        <f t="shared" si="0"/>
        <v>131.80000000000001</v>
      </c>
      <c r="I8" s="34">
        <f t="shared" si="1"/>
        <v>17.311845655504232</v>
      </c>
      <c r="J8" s="40">
        <f>TTEST(C6:G6,C8:G8,2,2)</f>
        <v>7.5455730273865853E-7</v>
      </c>
      <c r="M8" s="32"/>
      <c r="N8" s="32" t="s">
        <v>20</v>
      </c>
      <c r="O8" s="34">
        <v>295</v>
      </c>
      <c r="P8" s="34">
        <v>202</v>
      </c>
      <c r="Q8" s="34">
        <v>286</v>
      </c>
      <c r="R8" s="34">
        <v>235</v>
      </c>
      <c r="S8" s="34">
        <v>250</v>
      </c>
      <c r="T8" s="34">
        <f t="shared" si="2"/>
        <v>253.6</v>
      </c>
      <c r="U8" s="34">
        <f t="shared" si="3"/>
        <v>38.030251116709749</v>
      </c>
      <c r="V8" s="40">
        <f>TTEST(O6:S6,O8:S8,2,2)</f>
        <v>2.0598388732213083E-7</v>
      </c>
    </row>
    <row r="10" spans="1:22" ht="12" customHeight="1" x14ac:dyDescent="0.15">
      <c r="A10" s="495" t="s">
        <v>40</v>
      </c>
      <c r="B10" s="495"/>
      <c r="M10" s="27" t="s">
        <v>40</v>
      </c>
    </row>
    <row r="11" spans="1:22" ht="12" customHeight="1" x14ac:dyDescent="0.15">
      <c r="A11" s="609" t="s">
        <v>114</v>
      </c>
      <c r="B11" s="610"/>
      <c r="C11" s="610"/>
      <c r="D11" s="610"/>
      <c r="E11" s="610"/>
      <c r="F11" s="610"/>
      <c r="G11" s="610"/>
      <c r="H11" s="610"/>
      <c r="I11" s="610"/>
      <c r="J11" s="611"/>
      <c r="M11" s="533" t="s">
        <v>114</v>
      </c>
      <c r="N11" s="534"/>
      <c r="O11" s="534"/>
      <c r="P11" s="534"/>
      <c r="Q11" s="534"/>
      <c r="R11" s="534"/>
      <c r="S11" s="534"/>
      <c r="T11" s="534"/>
      <c r="U11" s="534"/>
      <c r="V11" s="535"/>
    </row>
    <row r="12" spans="1:22" ht="12" customHeight="1" x14ac:dyDescent="0.15">
      <c r="A12" s="536" t="s">
        <v>42</v>
      </c>
      <c r="B12" s="560"/>
      <c r="C12" s="561" t="s">
        <v>43</v>
      </c>
      <c r="D12" s="513" t="s">
        <v>44</v>
      </c>
      <c r="E12" s="513" t="s">
        <v>45</v>
      </c>
      <c r="F12" s="513" t="s">
        <v>46</v>
      </c>
      <c r="G12" s="512" t="s">
        <v>47</v>
      </c>
      <c r="H12" s="513"/>
      <c r="I12" s="512" t="s">
        <v>48</v>
      </c>
      <c r="J12" s="514" t="s">
        <v>49</v>
      </c>
      <c r="M12" s="536" t="s">
        <v>42</v>
      </c>
      <c r="N12" s="560"/>
      <c r="O12" s="561" t="s">
        <v>43</v>
      </c>
      <c r="P12" s="513" t="s">
        <v>44</v>
      </c>
      <c r="Q12" s="513" t="s">
        <v>45</v>
      </c>
      <c r="R12" s="513" t="s">
        <v>46</v>
      </c>
      <c r="S12" s="512" t="s">
        <v>47</v>
      </c>
      <c r="T12" s="513"/>
      <c r="U12" s="512" t="s">
        <v>48</v>
      </c>
      <c r="V12" s="514" t="s">
        <v>49</v>
      </c>
    </row>
    <row r="13" spans="1:22" ht="12" customHeight="1" x14ac:dyDescent="0.15">
      <c r="A13" s="537"/>
      <c r="B13" s="540"/>
      <c r="C13" s="562"/>
      <c r="D13" s="543"/>
      <c r="E13" s="543"/>
      <c r="F13" s="543"/>
      <c r="G13" s="178" t="s">
        <v>50</v>
      </c>
      <c r="H13" s="179" t="s">
        <v>51</v>
      </c>
      <c r="I13" s="557"/>
      <c r="J13" s="558"/>
      <c r="M13" s="537"/>
      <c r="N13" s="540"/>
      <c r="O13" s="562"/>
      <c r="P13" s="543"/>
      <c r="Q13" s="543"/>
      <c r="R13" s="543"/>
      <c r="S13" s="178" t="s">
        <v>50</v>
      </c>
      <c r="T13" s="179" t="s">
        <v>51</v>
      </c>
      <c r="U13" s="557"/>
      <c r="V13" s="558"/>
    </row>
    <row r="14" spans="1:22" ht="12" customHeight="1" x14ac:dyDescent="0.15">
      <c r="A14" s="553" t="s">
        <v>123</v>
      </c>
      <c r="B14" s="187" t="s">
        <v>116</v>
      </c>
      <c r="C14" s="188">
        <v>5</v>
      </c>
      <c r="D14" s="189">
        <v>291</v>
      </c>
      <c r="E14" s="190">
        <v>23.569047498785348</v>
      </c>
      <c r="F14" s="190">
        <v>10.540398474441085</v>
      </c>
      <c r="G14" s="191">
        <v>261.73516224880376</v>
      </c>
      <c r="H14" s="189">
        <v>320.26483775119624</v>
      </c>
      <c r="I14" s="192">
        <v>261</v>
      </c>
      <c r="J14" s="193">
        <v>310</v>
      </c>
      <c r="M14" s="553" t="s">
        <v>123</v>
      </c>
      <c r="N14" s="187" t="s">
        <v>116</v>
      </c>
      <c r="O14" s="188">
        <v>5</v>
      </c>
      <c r="P14" s="189">
        <v>507.8</v>
      </c>
      <c r="Q14" s="190">
        <v>9.9347873656158363</v>
      </c>
      <c r="R14" s="190">
        <v>4.4429719783046133</v>
      </c>
      <c r="S14" s="191">
        <v>495.46433219830521</v>
      </c>
      <c r="T14" s="189">
        <v>520.13566780169481</v>
      </c>
      <c r="U14" s="192">
        <v>497</v>
      </c>
      <c r="V14" s="193">
        <v>524</v>
      </c>
    </row>
    <row r="15" spans="1:22" ht="12" customHeight="1" x14ac:dyDescent="0.15">
      <c r="A15" s="554"/>
      <c r="B15" s="201" t="s">
        <v>124</v>
      </c>
      <c r="C15" s="202">
        <v>5</v>
      </c>
      <c r="D15" s="203">
        <v>119.2</v>
      </c>
      <c r="E15" s="204">
        <v>14.939879517586478</v>
      </c>
      <c r="F15" s="204">
        <v>6.6813172353960253</v>
      </c>
      <c r="G15" s="205">
        <v>100.64968946551105</v>
      </c>
      <c r="H15" s="203">
        <v>137.75031053448896</v>
      </c>
      <c r="I15" s="206">
        <v>103</v>
      </c>
      <c r="J15" s="207">
        <v>141</v>
      </c>
      <c r="M15" s="554"/>
      <c r="N15" s="201" t="s">
        <v>124</v>
      </c>
      <c r="O15" s="202">
        <v>5</v>
      </c>
      <c r="P15" s="203">
        <v>227.6</v>
      </c>
      <c r="Q15" s="204">
        <v>38.448667077026222</v>
      </c>
      <c r="R15" s="204">
        <v>17.194766645697754</v>
      </c>
      <c r="S15" s="205">
        <v>179.85967431153415</v>
      </c>
      <c r="T15" s="203">
        <v>275.34032568846584</v>
      </c>
      <c r="U15" s="206">
        <v>192</v>
      </c>
      <c r="V15" s="207">
        <v>278</v>
      </c>
    </row>
    <row r="16" spans="1:22" ht="12" customHeight="1" x14ac:dyDescent="0.15">
      <c r="A16" s="554"/>
      <c r="B16" s="201" t="s">
        <v>125</v>
      </c>
      <c r="C16" s="202">
        <v>5</v>
      </c>
      <c r="D16" s="203">
        <v>141</v>
      </c>
      <c r="E16" s="204">
        <v>23.53720459187964</v>
      </c>
      <c r="F16" s="204">
        <v>10.526157893552613</v>
      </c>
      <c r="G16" s="205">
        <v>111.77470043990671</v>
      </c>
      <c r="H16" s="203">
        <v>170.22529956009328</v>
      </c>
      <c r="I16" s="206">
        <v>114</v>
      </c>
      <c r="J16" s="207">
        <v>168</v>
      </c>
      <c r="M16" s="554"/>
      <c r="N16" s="201" t="s">
        <v>125</v>
      </c>
      <c r="O16" s="202">
        <v>5</v>
      </c>
      <c r="P16" s="203">
        <v>350.6</v>
      </c>
      <c r="Q16" s="204">
        <v>51.597480558647433</v>
      </c>
      <c r="R16" s="204">
        <v>23.075094799371897</v>
      </c>
      <c r="S16" s="205">
        <v>286.53326599230883</v>
      </c>
      <c r="T16" s="203">
        <v>414.66673400769122</v>
      </c>
      <c r="U16" s="206">
        <v>275</v>
      </c>
      <c r="V16" s="207">
        <v>400</v>
      </c>
    </row>
    <row r="17" spans="1:22" ht="12" customHeight="1" x14ac:dyDescent="0.15">
      <c r="A17" s="555"/>
      <c r="B17" s="215" t="s">
        <v>53</v>
      </c>
      <c r="C17" s="216">
        <v>15</v>
      </c>
      <c r="D17" s="217">
        <v>183.73333333333332</v>
      </c>
      <c r="E17" s="218">
        <v>81.422589588136375</v>
      </c>
      <c r="F17" s="218">
        <v>21.023222231995572</v>
      </c>
      <c r="G17" s="219">
        <v>138.64300615301184</v>
      </c>
      <c r="H17" s="217">
        <v>228.8236605136548</v>
      </c>
      <c r="I17" s="220">
        <v>103</v>
      </c>
      <c r="J17" s="221">
        <v>310</v>
      </c>
      <c r="M17" s="555"/>
      <c r="N17" s="215" t="s">
        <v>53</v>
      </c>
      <c r="O17" s="216">
        <v>15</v>
      </c>
      <c r="P17" s="217">
        <v>362</v>
      </c>
      <c r="Q17" s="218">
        <v>123.69663351464801</v>
      </c>
      <c r="R17" s="218">
        <v>31.938333438943598</v>
      </c>
      <c r="S17" s="219">
        <v>293.49908760587408</v>
      </c>
      <c r="T17" s="217">
        <v>430.50091239412592</v>
      </c>
      <c r="U17" s="220">
        <v>192</v>
      </c>
      <c r="V17" s="221">
        <v>524</v>
      </c>
    </row>
    <row r="18" spans="1:22" ht="12" customHeight="1" x14ac:dyDescent="0.15">
      <c r="A18" s="555" t="s">
        <v>126</v>
      </c>
      <c r="B18" s="201" t="s">
        <v>116</v>
      </c>
      <c r="C18" s="202">
        <v>5</v>
      </c>
      <c r="D18" s="203">
        <v>262.39999999999998</v>
      </c>
      <c r="E18" s="204">
        <v>12.300406497347963</v>
      </c>
      <c r="F18" s="204">
        <v>5.5009090157900262</v>
      </c>
      <c r="G18" s="205">
        <v>247.12702808897134</v>
      </c>
      <c r="H18" s="203">
        <v>277.67297191102864</v>
      </c>
      <c r="I18" s="206">
        <v>246</v>
      </c>
      <c r="J18" s="207">
        <v>276</v>
      </c>
      <c r="M18" s="555" t="s">
        <v>126</v>
      </c>
      <c r="N18" s="201" t="s">
        <v>116</v>
      </c>
      <c r="O18" s="202">
        <v>5</v>
      </c>
      <c r="P18" s="203">
        <v>596.4</v>
      </c>
      <c r="Q18" s="204">
        <v>27.862160720231302</v>
      </c>
      <c r="R18" s="204">
        <v>12.460337074092337</v>
      </c>
      <c r="S18" s="205">
        <v>561.80455812152172</v>
      </c>
      <c r="T18" s="203">
        <v>630.99544187847823</v>
      </c>
      <c r="U18" s="206">
        <v>573</v>
      </c>
      <c r="V18" s="207">
        <v>642</v>
      </c>
    </row>
    <row r="19" spans="1:22" ht="12" customHeight="1" x14ac:dyDescent="0.15">
      <c r="A19" s="554"/>
      <c r="B19" s="201" t="s">
        <v>124</v>
      </c>
      <c r="C19" s="202">
        <v>5</v>
      </c>
      <c r="D19" s="203">
        <v>101.2</v>
      </c>
      <c r="E19" s="204">
        <v>12.577758146824099</v>
      </c>
      <c r="F19" s="204">
        <v>5.6249444441700929</v>
      </c>
      <c r="G19" s="205">
        <v>85.582650530974419</v>
      </c>
      <c r="H19" s="203">
        <v>116.81734946902559</v>
      </c>
      <c r="I19" s="206">
        <v>83</v>
      </c>
      <c r="J19" s="207">
        <v>117</v>
      </c>
      <c r="M19" s="554"/>
      <c r="N19" s="201" t="s">
        <v>124</v>
      </c>
      <c r="O19" s="202">
        <v>5</v>
      </c>
      <c r="P19" s="203">
        <v>238</v>
      </c>
      <c r="Q19" s="204">
        <v>19.390719429665317</v>
      </c>
      <c r="R19" s="204">
        <v>8.6717933554715199</v>
      </c>
      <c r="S19" s="205">
        <v>213.92324178491432</v>
      </c>
      <c r="T19" s="203">
        <v>262.07675821508565</v>
      </c>
      <c r="U19" s="206">
        <v>216</v>
      </c>
      <c r="V19" s="207">
        <v>268</v>
      </c>
    </row>
    <row r="20" spans="1:22" ht="12" customHeight="1" x14ac:dyDescent="0.15">
      <c r="A20" s="554"/>
      <c r="B20" s="201" t="s">
        <v>125</v>
      </c>
      <c r="C20" s="202">
        <v>5</v>
      </c>
      <c r="D20" s="203">
        <v>131.80000000000001</v>
      </c>
      <c r="E20" s="204">
        <v>17.311845655504211</v>
      </c>
      <c r="F20" s="204">
        <v>7.7420927403383644</v>
      </c>
      <c r="G20" s="205">
        <v>110.30450450710018</v>
      </c>
      <c r="H20" s="203">
        <v>153.29549549289985</v>
      </c>
      <c r="I20" s="206">
        <v>118</v>
      </c>
      <c r="J20" s="207">
        <v>159</v>
      </c>
      <c r="M20" s="554"/>
      <c r="N20" s="201" t="s">
        <v>125</v>
      </c>
      <c r="O20" s="202">
        <v>5</v>
      </c>
      <c r="P20" s="203">
        <v>253.6</v>
      </c>
      <c r="Q20" s="204">
        <v>38.030251116709707</v>
      </c>
      <c r="R20" s="204">
        <v>17.007645339670038</v>
      </c>
      <c r="S20" s="205">
        <v>206.37920634573302</v>
      </c>
      <c r="T20" s="203">
        <v>300.82079365426694</v>
      </c>
      <c r="U20" s="206">
        <v>202</v>
      </c>
      <c r="V20" s="207">
        <v>295</v>
      </c>
    </row>
    <row r="21" spans="1:22" ht="12" customHeight="1" x14ac:dyDescent="0.15">
      <c r="A21" s="556"/>
      <c r="B21" s="229" t="s">
        <v>53</v>
      </c>
      <c r="C21" s="230">
        <v>15</v>
      </c>
      <c r="D21" s="231">
        <v>165.13333333333333</v>
      </c>
      <c r="E21" s="232">
        <v>73.54965928508696</v>
      </c>
      <c r="F21" s="232">
        <v>18.990440368691434</v>
      </c>
      <c r="G21" s="233">
        <v>124.4028896328673</v>
      </c>
      <c r="H21" s="231">
        <v>205.86377703379935</v>
      </c>
      <c r="I21" s="234">
        <v>83</v>
      </c>
      <c r="J21" s="235">
        <v>276</v>
      </c>
      <c r="M21" s="556"/>
      <c r="N21" s="229" t="s">
        <v>53</v>
      </c>
      <c r="O21" s="230">
        <v>15</v>
      </c>
      <c r="P21" s="231">
        <v>362.66666666666669</v>
      </c>
      <c r="Q21" s="232">
        <v>173.35704965955861</v>
      </c>
      <c r="R21" s="232">
        <v>44.760597751941511</v>
      </c>
      <c r="S21" s="233">
        <v>266.6647324650595</v>
      </c>
      <c r="T21" s="231">
        <v>458.66860086827387</v>
      </c>
      <c r="U21" s="234">
        <v>202</v>
      </c>
      <c r="V21" s="235">
        <v>642</v>
      </c>
    </row>
    <row r="23" spans="1:22" ht="12" customHeight="1" x14ac:dyDescent="0.15">
      <c r="A23" s="533" t="s">
        <v>58</v>
      </c>
      <c r="B23" s="534"/>
      <c r="C23" s="534"/>
      <c r="D23" s="534"/>
      <c r="E23" s="534"/>
      <c r="F23" s="535"/>
      <c r="M23" s="533" t="s">
        <v>58</v>
      </c>
      <c r="N23" s="534"/>
      <c r="O23" s="534"/>
      <c r="P23" s="534"/>
      <c r="Q23" s="534"/>
      <c r="R23" s="535"/>
    </row>
    <row r="24" spans="1:22" ht="12" customHeight="1" x14ac:dyDescent="0.15">
      <c r="A24" s="547" t="s">
        <v>42</v>
      </c>
      <c r="B24" s="548"/>
      <c r="C24" s="239" t="s">
        <v>59</v>
      </c>
      <c r="D24" s="240" t="s">
        <v>60</v>
      </c>
      <c r="E24" s="240" t="s">
        <v>61</v>
      </c>
      <c r="F24" s="241" t="s">
        <v>62</v>
      </c>
      <c r="M24" s="547" t="s">
        <v>42</v>
      </c>
      <c r="N24" s="548"/>
      <c r="O24" s="239" t="s">
        <v>59</v>
      </c>
      <c r="P24" s="240" t="s">
        <v>60</v>
      </c>
      <c r="Q24" s="240" t="s">
        <v>61</v>
      </c>
      <c r="R24" s="241" t="s">
        <v>62</v>
      </c>
    </row>
    <row r="25" spans="1:22" ht="12" customHeight="1" x14ac:dyDescent="0.15">
      <c r="A25" s="553" t="s">
        <v>123</v>
      </c>
      <c r="B25" s="187" t="s">
        <v>63</v>
      </c>
      <c r="C25" s="245">
        <v>2.1858358821158443</v>
      </c>
      <c r="D25" s="246">
        <v>2</v>
      </c>
      <c r="E25" s="246">
        <v>12</v>
      </c>
      <c r="F25" s="247">
        <v>0.15507054133351386</v>
      </c>
      <c r="M25" s="553" t="s">
        <v>123</v>
      </c>
      <c r="N25" s="187" t="s">
        <v>63</v>
      </c>
      <c r="O25" s="245">
        <v>7.1870028575846181</v>
      </c>
      <c r="P25" s="246">
        <v>2</v>
      </c>
      <c r="Q25" s="246">
        <v>12</v>
      </c>
      <c r="R25" s="247">
        <v>8.8721913637097322E-3</v>
      </c>
    </row>
    <row r="26" spans="1:22" ht="12" customHeight="1" x14ac:dyDescent="0.15">
      <c r="A26" s="554"/>
      <c r="B26" s="201" t="s">
        <v>64</v>
      </c>
      <c r="C26" s="251">
        <v>0.34570397111913354</v>
      </c>
      <c r="D26" s="252">
        <v>2</v>
      </c>
      <c r="E26" s="252">
        <v>12</v>
      </c>
      <c r="F26" s="253">
        <v>0.71454346662851898</v>
      </c>
      <c r="M26" s="554"/>
      <c r="N26" s="201" t="s">
        <v>64</v>
      </c>
      <c r="O26" s="251">
        <v>1.9406063499641921</v>
      </c>
      <c r="P26" s="252">
        <v>2</v>
      </c>
      <c r="Q26" s="252">
        <v>12</v>
      </c>
      <c r="R26" s="253">
        <v>0.18611676793309989</v>
      </c>
    </row>
    <row r="27" spans="1:22" ht="12" customHeight="1" x14ac:dyDescent="0.15">
      <c r="A27" s="554"/>
      <c r="B27" s="201" t="s">
        <v>65</v>
      </c>
      <c r="C27" s="251">
        <v>0.34570397111913354</v>
      </c>
      <c r="D27" s="252">
        <v>2</v>
      </c>
      <c r="E27" s="255">
        <v>8.8241992805947032</v>
      </c>
      <c r="F27" s="253">
        <v>0.71689297014307396</v>
      </c>
      <c r="M27" s="554"/>
      <c r="N27" s="201" t="s">
        <v>65</v>
      </c>
      <c r="O27" s="251">
        <v>1.9406063499641921</v>
      </c>
      <c r="P27" s="252">
        <v>2</v>
      </c>
      <c r="Q27" s="255">
        <v>6.8009012600908481</v>
      </c>
      <c r="R27" s="253">
        <v>0.21537888718736758</v>
      </c>
    </row>
    <row r="28" spans="1:22" ht="12" customHeight="1" x14ac:dyDescent="0.15">
      <c r="A28" s="555"/>
      <c r="B28" s="215" t="s">
        <v>66</v>
      </c>
      <c r="C28" s="259">
        <v>2.0767996044595849</v>
      </c>
      <c r="D28" s="260">
        <v>2</v>
      </c>
      <c r="E28" s="260">
        <v>12</v>
      </c>
      <c r="F28" s="261">
        <v>0.16806282389843008</v>
      </c>
      <c r="M28" s="555"/>
      <c r="N28" s="215" t="s">
        <v>66</v>
      </c>
      <c r="O28" s="259">
        <v>6.6420781561303883</v>
      </c>
      <c r="P28" s="260">
        <v>2</v>
      </c>
      <c r="Q28" s="260">
        <v>12</v>
      </c>
      <c r="R28" s="261">
        <v>1.1428695897662589E-2</v>
      </c>
    </row>
    <row r="29" spans="1:22" ht="12" customHeight="1" x14ac:dyDescent="0.15">
      <c r="A29" s="555" t="s">
        <v>126</v>
      </c>
      <c r="B29" s="201" t="s">
        <v>63</v>
      </c>
      <c r="C29" s="251">
        <v>0.64871822374772159</v>
      </c>
      <c r="D29" s="252">
        <v>2</v>
      </c>
      <c r="E29" s="252">
        <v>12</v>
      </c>
      <c r="F29" s="253">
        <v>0.54010716180955076</v>
      </c>
      <c r="M29" s="555" t="s">
        <v>126</v>
      </c>
      <c r="N29" s="201" t="s">
        <v>63</v>
      </c>
      <c r="O29" s="251">
        <v>1.2419209821936066</v>
      </c>
      <c r="P29" s="252">
        <v>2</v>
      </c>
      <c r="Q29" s="252">
        <v>12</v>
      </c>
      <c r="R29" s="253">
        <v>0.32343335906863746</v>
      </c>
    </row>
    <row r="30" spans="1:22" ht="12" customHeight="1" x14ac:dyDescent="0.15">
      <c r="A30" s="554"/>
      <c r="B30" s="201" t="s">
        <v>64</v>
      </c>
      <c r="C30" s="251">
        <v>0.13231707317073166</v>
      </c>
      <c r="D30" s="252">
        <v>2</v>
      </c>
      <c r="E30" s="252">
        <v>12</v>
      </c>
      <c r="F30" s="253">
        <v>0.87732375713079125</v>
      </c>
      <c r="M30" s="554"/>
      <c r="N30" s="201" t="s">
        <v>64</v>
      </c>
      <c r="O30" s="251">
        <v>0.96121485737738555</v>
      </c>
      <c r="P30" s="252">
        <v>2</v>
      </c>
      <c r="Q30" s="252">
        <v>12</v>
      </c>
      <c r="R30" s="253">
        <v>0.41001266473580267</v>
      </c>
    </row>
    <row r="31" spans="1:22" ht="12" customHeight="1" x14ac:dyDescent="0.15">
      <c r="A31" s="554"/>
      <c r="B31" s="201" t="s">
        <v>65</v>
      </c>
      <c r="C31" s="251">
        <v>0.13231707317073166</v>
      </c>
      <c r="D31" s="252">
        <v>2</v>
      </c>
      <c r="E31" s="255">
        <v>8.0933461070744936</v>
      </c>
      <c r="F31" s="253">
        <v>0.87791994643087168</v>
      </c>
      <c r="M31" s="554"/>
      <c r="N31" s="201" t="s">
        <v>65</v>
      </c>
      <c r="O31" s="251">
        <v>0.96121485737738555</v>
      </c>
      <c r="P31" s="252">
        <v>2</v>
      </c>
      <c r="Q31" s="255">
        <v>10.653886349703754</v>
      </c>
      <c r="R31" s="253">
        <v>0.41325520730536303</v>
      </c>
    </row>
    <row r="32" spans="1:22" ht="12" customHeight="1" x14ac:dyDescent="0.15">
      <c r="A32" s="556"/>
      <c r="B32" s="229" t="s">
        <v>66</v>
      </c>
      <c r="C32" s="265">
        <v>0.58592880320219698</v>
      </c>
      <c r="D32" s="266">
        <v>2</v>
      </c>
      <c r="E32" s="266">
        <v>12</v>
      </c>
      <c r="F32" s="267">
        <v>0.5717488679479682</v>
      </c>
      <c r="M32" s="556"/>
      <c r="N32" s="229" t="s">
        <v>66</v>
      </c>
      <c r="O32" s="265">
        <v>1.2632091821461762</v>
      </c>
      <c r="P32" s="266">
        <v>2</v>
      </c>
      <c r="Q32" s="266">
        <v>12</v>
      </c>
      <c r="R32" s="267">
        <v>0.31778704565327842</v>
      </c>
    </row>
    <row r="34" spans="1:20" ht="12" customHeight="1" x14ac:dyDescent="0.15">
      <c r="A34" s="544" t="s">
        <v>67</v>
      </c>
      <c r="B34" s="545"/>
      <c r="C34" s="545"/>
      <c r="D34" s="545"/>
      <c r="E34" s="545"/>
      <c r="F34" s="545"/>
      <c r="G34" s="546"/>
      <c r="M34" s="627" t="s">
        <v>67</v>
      </c>
      <c r="N34" s="628"/>
      <c r="O34" s="628"/>
      <c r="P34" s="628"/>
      <c r="Q34" s="628"/>
      <c r="R34" s="628"/>
      <c r="S34" s="629"/>
    </row>
    <row r="35" spans="1:20" ht="12" customHeight="1" x14ac:dyDescent="0.15">
      <c r="A35" s="547" t="s">
        <v>42</v>
      </c>
      <c r="B35" s="548"/>
      <c r="C35" s="239" t="s">
        <v>68</v>
      </c>
      <c r="D35" s="240" t="s">
        <v>69</v>
      </c>
      <c r="E35" s="240" t="s">
        <v>70</v>
      </c>
      <c r="F35" s="240" t="s">
        <v>71</v>
      </c>
      <c r="G35" s="241" t="s">
        <v>62</v>
      </c>
      <c r="M35" s="547" t="s">
        <v>42</v>
      </c>
      <c r="N35" s="548"/>
      <c r="O35" s="239" t="s">
        <v>68</v>
      </c>
      <c r="P35" s="240" t="s">
        <v>69</v>
      </c>
      <c r="Q35" s="240" t="s">
        <v>70</v>
      </c>
      <c r="R35" s="240" t="s">
        <v>71</v>
      </c>
      <c r="S35" s="241" t="s">
        <v>62</v>
      </c>
    </row>
    <row r="36" spans="1:20" ht="12" customHeight="1" x14ac:dyDescent="0.15">
      <c r="A36" s="549" t="s">
        <v>123</v>
      </c>
      <c r="B36" s="187" t="s">
        <v>72</v>
      </c>
      <c r="C36" s="245">
        <v>87484.133333333317</v>
      </c>
      <c r="D36" s="246">
        <v>2</v>
      </c>
      <c r="E36" s="268">
        <v>43742.066666666658</v>
      </c>
      <c r="F36" s="268">
        <v>98.466421550236348</v>
      </c>
      <c r="G36" s="404">
        <v>3.5896093842891677E-8</v>
      </c>
      <c r="H36" s="3" t="s">
        <v>12</v>
      </c>
      <c r="M36" s="549" t="s">
        <v>123</v>
      </c>
      <c r="N36" s="187" t="s">
        <v>72</v>
      </c>
      <c r="O36" s="245">
        <v>197254.8</v>
      </c>
      <c r="P36" s="246">
        <v>2</v>
      </c>
      <c r="Q36" s="268">
        <v>98627.4</v>
      </c>
      <c r="R36" s="268">
        <v>69.795060505272104</v>
      </c>
      <c r="S36" s="269">
        <v>2.4607193163072524E-7</v>
      </c>
      <c r="T36" s="3" t="s">
        <v>12</v>
      </c>
    </row>
    <row r="37" spans="1:20" ht="12" customHeight="1" x14ac:dyDescent="0.15">
      <c r="A37" s="550"/>
      <c r="B37" s="201" t="s">
        <v>73</v>
      </c>
      <c r="C37" s="251">
        <v>5330.7999999999993</v>
      </c>
      <c r="D37" s="252">
        <v>12</v>
      </c>
      <c r="E37" s="255">
        <v>444.23333333333329</v>
      </c>
      <c r="F37" s="274"/>
      <c r="G37" s="405"/>
      <c r="M37" s="550"/>
      <c r="N37" s="201" t="s">
        <v>73</v>
      </c>
      <c r="O37" s="251">
        <v>16957.199999999997</v>
      </c>
      <c r="P37" s="252">
        <v>12</v>
      </c>
      <c r="Q37" s="255">
        <v>1413.0999999999997</v>
      </c>
      <c r="R37" s="274"/>
      <c r="S37" s="275"/>
    </row>
    <row r="38" spans="1:20" ht="12" customHeight="1" x14ac:dyDescent="0.15">
      <c r="A38" s="551"/>
      <c r="B38" s="215" t="s">
        <v>53</v>
      </c>
      <c r="C38" s="259">
        <v>92814.93333333332</v>
      </c>
      <c r="D38" s="260">
        <v>14</v>
      </c>
      <c r="E38" s="281"/>
      <c r="F38" s="281"/>
      <c r="G38" s="406"/>
      <c r="M38" s="551"/>
      <c r="N38" s="215" t="s">
        <v>53</v>
      </c>
      <c r="O38" s="259">
        <v>214212</v>
      </c>
      <c r="P38" s="260">
        <v>14</v>
      </c>
      <c r="Q38" s="281"/>
      <c r="R38" s="281"/>
      <c r="S38" s="282"/>
    </row>
    <row r="39" spans="1:20" ht="12" customHeight="1" x14ac:dyDescent="0.15">
      <c r="A39" s="551" t="s">
        <v>126</v>
      </c>
      <c r="B39" s="201" t="s">
        <v>72</v>
      </c>
      <c r="C39" s="251">
        <v>73296.933333333305</v>
      </c>
      <c r="D39" s="252">
        <v>2</v>
      </c>
      <c r="E39" s="255">
        <v>36648.466666666653</v>
      </c>
      <c r="F39" s="255">
        <v>180.47504924491128</v>
      </c>
      <c r="G39" s="407">
        <v>1.1096425947553483E-9</v>
      </c>
      <c r="H39" s="3" t="s">
        <v>12</v>
      </c>
      <c r="M39" s="551" t="s">
        <v>126</v>
      </c>
      <c r="N39" s="201" t="s">
        <v>72</v>
      </c>
      <c r="O39" s="251">
        <v>410342.93333333335</v>
      </c>
      <c r="P39" s="252">
        <v>2</v>
      </c>
      <c r="Q39" s="255">
        <v>205171.46666666667</v>
      </c>
      <c r="R39" s="255">
        <v>236.86384976525818</v>
      </c>
      <c r="S39" s="287">
        <v>2.2736847687075577E-10</v>
      </c>
      <c r="T39" s="3" t="s">
        <v>12</v>
      </c>
    </row>
    <row r="40" spans="1:20" ht="12" customHeight="1" x14ac:dyDescent="0.15">
      <c r="A40" s="550"/>
      <c r="B40" s="201" t="s">
        <v>73</v>
      </c>
      <c r="C40" s="251">
        <v>2436.8000000000002</v>
      </c>
      <c r="D40" s="252">
        <v>12</v>
      </c>
      <c r="E40" s="255">
        <v>203.06666666666669</v>
      </c>
      <c r="F40" s="274"/>
      <c r="G40" s="405"/>
      <c r="M40" s="550"/>
      <c r="N40" s="201" t="s">
        <v>73</v>
      </c>
      <c r="O40" s="251">
        <v>10394.400000000001</v>
      </c>
      <c r="P40" s="252">
        <v>12</v>
      </c>
      <c r="Q40" s="255">
        <v>866.20000000000016</v>
      </c>
      <c r="R40" s="274"/>
      <c r="S40" s="275"/>
    </row>
    <row r="41" spans="1:20" ht="12" customHeight="1" x14ac:dyDescent="0.15">
      <c r="A41" s="552"/>
      <c r="B41" s="229" t="s">
        <v>53</v>
      </c>
      <c r="C41" s="265">
        <v>75733.733333333308</v>
      </c>
      <c r="D41" s="266">
        <v>14</v>
      </c>
      <c r="E41" s="290"/>
      <c r="F41" s="290"/>
      <c r="G41" s="408"/>
      <c r="M41" s="552"/>
      <c r="N41" s="229" t="s">
        <v>53</v>
      </c>
      <c r="O41" s="265">
        <v>420737.33333333337</v>
      </c>
      <c r="P41" s="266">
        <v>14</v>
      </c>
      <c r="Q41" s="290"/>
      <c r="R41" s="290"/>
      <c r="S41" s="415"/>
    </row>
    <row r="43" spans="1:20" ht="12" customHeight="1" x14ac:dyDescent="0.15">
      <c r="A43" s="298" t="s">
        <v>74</v>
      </c>
      <c r="M43" s="298" t="s">
        <v>74</v>
      </c>
    </row>
    <row r="45" spans="1:20" ht="12" customHeight="1" x14ac:dyDescent="0.15">
      <c r="A45" s="601" t="s">
        <v>75</v>
      </c>
      <c r="B45" s="602"/>
      <c r="C45" s="602"/>
      <c r="D45" s="602"/>
      <c r="E45" s="602"/>
      <c r="F45" s="602"/>
      <c r="G45" s="602"/>
      <c r="H45" s="603"/>
      <c r="M45" s="533" t="s">
        <v>75</v>
      </c>
      <c r="N45" s="534"/>
      <c r="O45" s="534"/>
      <c r="P45" s="534"/>
      <c r="Q45" s="534"/>
      <c r="R45" s="534"/>
      <c r="S45" s="534"/>
      <c r="T45" s="535"/>
    </row>
    <row r="46" spans="1:20" ht="12" customHeight="1" x14ac:dyDescent="0.15">
      <c r="A46" s="358" t="s">
        <v>76</v>
      </c>
      <c r="B46" s="128"/>
      <c r="C46" s="128"/>
      <c r="D46" s="128"/>
      <c r="E46" s="128"/>
      <c r="F46" s="128"/>
      <c r="G46" s="128"/>
      <c r="H46" s="128"/>
      <c r="M46" s="358" t="s">
        <v>76</v>
      </c>
    </row>
    <row r="47" spans="1:20" ht="12" customHeight="1" x14ac:dyDescent="0.15">
      <c r="A47" s="536" t="s">
        <v>77</v>
      </c>
      <c r="B47" s="536" t="s">
        <v>127</v>
      </c>
      <c r="C47" s="539" t="s">
        <v>128</v>
      </c>
      <c r="D47" s="541" t="s">
        <v>80</v>
      </c>
      <c r="E47" s="513" t="s">
        <v>46</v>
      </c>
      <c r="F47" s="513" t="s">
        <v>62</v>
      </c>
      <c r="G47" s="512" t="s">
        <v>81</v>
      </c>
      <c r="H47" s="514"/>
      <c r="M47" s="536" t="s">
        <v>77</v>
      </c>
      <c r="N47" s="625" t="s">
        <v>127</v>
      </c>
      <c r="O47" s="539" t="s">
        <v>128</v>
      </c>
      <c r="P47" s="541" t="s">
        <v>80</v>
      </c>
      <c r="Q47" s="513" t="s">
        <v>46</v>
      </c>
      <c r="R47" s="513" t="s">
        <v>62</v>
      </c>
      <c r="S47" s="512" t="s">
        <v>81</v>
      </c>
      <c r="T47" s="514"/>
    </row>
    <row r="48" spans="1:20" ht="12" customHeight="1" x14ac:dyDescent="0.15">
      <c r="A48" s="537"/>
      <c r="B48" s="538"/>
      <c r="C48" s="540"/>
      <c r="D48" s="542"/>
      <c r="E48" s="543"/>
      <c r="F48" s="543"/>
      <c r="G48" s="178" t="s">
        <v>50</v>
      </c>
      <c r="H48" s="301" t="s">
        <v>51</v>
      </c>
      <c r="M48" s="537"/>
      <c r="N48" s="626"/>
      <c r="O48" s="540"/>
      <c r="P48" s="542"/>
      <c r="Q48" s="543"/>
      <c r="R48" s="543"/>
      <c r="S48" s="178" t="s">
        <v>50</v>
      </c>
      <c r="T48" s="301" t="s">
        <v>51</v>
      </c>
    </row>
    <row r="49" spans="1:21" ht="12" customHeight="1" x14ac:dyDescent="0.15">
      <c r="A49" s="549" t="s">
        <v>123</v>
      </c>
      <c r="B49" s="532" t="s">
        <v>116</v>
      </c>
      <c r="C49" s="302" t="s">
        <v>124</v>
      </c>
      <c r="D49" s="409" t="s">
        <v>196</v>
      </c>
      <c r="E49" s="190">
        <v>13.330166290535663</v>
      </c>
      <c r="F49" s="416">
        <v>9.3556268326948722E-8</v>
      </c>
      <c r="G49" s="191">
        <v>134.64112992948165</v>
      </c>
      <c r="H49" s="305">
        <v>208.95887007051837</v>
      </c>
      <c r="I49" s="3" t="s">
        <v>12</v>
      </c>
      <c r="M49" s="624" t="s">
        <v>123</v>
      </c>
      <c r="N49" s="532" t="s">
        <v>116</v>
      </c>
      <c r="O49" s="302" t="s">
        <v>124</v>
      </c>
      <c r="P49" s="409" t="s">
        <v>197</v>
      </c>
      <c r="Q49" s="190">
        <v>23.774776549948896</v>
      </c>
      <c r="R49" s="417">
        <v>2.5289823909597239E-7</v>
      </c>
      <c r="S49" s="191">
        <v>213.92597059029961</v>
      </c>
      <c r="T49" s="305">
        <v>346.47402940970051</v>
      </c>
      <c r="U49" s="3" t="s">
        <v>12</v>
      </c>
    </row>
    <row r="50" spans="1:21" ht="12" customHeight="1" x14ac:dyDescent="0.15">
      <c r="A50" s="550"/>
      <c r="B50" s="526"/>
      <c r="C50" s="308" t="s">
        <v>125</v>
      </c>
      <c r="D50" s="340" t="s">
        <v>198</v>
      </c>
      <c r="E50" s="218">
        <v>13.330166290535663</v>
      </c>
      <c r="F50" s="418">
        <v>4.2080643745024583E-7</v>
      </c>
      <c r="G50" s="219">
        <v>112.84112992948164</v>
      </c>
      <c r="H50" s="311">
        <v>187.15887007051836</v>
      </c>
      <c r="I50" s="3" t="s">
        <v>12</v>
      </c>
      <c r="M50" s="550"/>
      <c r="N50" s="526"/>
      <c r="O50" s="308" t="s">
        <v>125</v>
      </c>
      <c r="P50" s="340" t="s">
        <v>199</v>
      </c>
      <c r="Q50" s="218">
        <v>23.774776549948896</v>
      </c>
      <c r="R50" s="419">
        <v>9.9783398788978324E-5</v>
      </c>
      <c r="S50" s="219">
        <v>90.925970590299556</v>
      </c>
      <c r="T50" s="311">
        <v>223.47402940970042</v>
      </c>
      <c r="U50" s="3" t="s">
        <v>12</v>
      </c>
    </row>
    <row r="51" spans="1:21" ht="12" customHeight="1" x14ac:dyDescent="0.15">
      <c r="A51" s="550"/>
      <c r="B51" s="527" t="s">
        <v>124</v>
      </c>
      <c r="C51" s="201" t="s">
        <v>116</v>
      </c>
      <c r="D51" s="345" t="s">
        <v>200</v>
      </c>
      <c r="E51" s="204">
        <v>13.330166290535663</v>
      </c>
      <c r="F51" s="420">
        <v>9.3556268326948722E-8</v>
      </c>
      <c r="G51" s="205">
        <v>-208.95887007051837</v>
      </c>
      <c r="H51" s="319">
        <v>-134.64112992948165</v>
      </c>
      <c r="M51" s="550"/>
      <c r="N51" s="527" t="s">
        <v>124</v>
      </c>
      <c r="O51" s="201" t="s">
        <v>116</v>
      </c>
      <c r="P51" s="345" t="s">
        <v>201</v>
      </c>
      <c r="Q51" s="204">
        <v>23.774776549948896</v>
      </c>
      <c r="R51" s="421">
        <v>2.5289823909597239E-7</v>
      </c>
      <c r="S51" s="205">
        <v>-346.47402940970051</v>
      </c>
      <c r="T51" s="319">
        <v>-213.92597059029961</v>
      </c>
    </row>
    <row r="52" spans="1:21" ht="12" customHeight="1" x14ac:dyDescent="0.15">
      <c r="A52" s="550"/>
      <c r="B52" s="527"/>
      <c r="C52" s="326" t="s">
        <v>125</v>
      </c>
      <c r="D52" s="309">
        <v>-21.799999999999997</v>
      </c>
      <c r="E52" s="218">
        <v>13.330166290535663</v>
      </c>
      <c r="F52" s="422">
        <v>0.29902563426109707</v>
      </c>
      <c r="G52" s="219">
        <v>-58.958870070518351</v>
      </c>
      <c r="H52" s="311">
        <v>15.358870070518357</v>
      </c>
      <c r="I52" s="3" t="s">
        <v>82</v>
      </c>
      <c r="M52" s="550"/>
      <c r="N52" s="527"/>
      <c r="O52" s="326" t="s">
        <v>125</v>
      </c>
      <c r="P52" s="340" t="s">
        <v>202</v>
      </c>
      <c r="Q52" s="218">
        <v>23.774776549948896</v>
      </c>
      <c r="R52" s="423">
        <v>8.798465947423361E-4</v>
      </c>
      <c r="S52" s="219">
        <v>-189.27402940970046</v>
      </c>
      <c r="T52" s="311">
        <v>-56.725970590299596</v>
      </c>
      <c r="U52" s="3" t="s">
        <v>12</v>
      </c>
    </row>
    <row r="53" spans="1:21" ht="12" customHeight="1" x14ac:dyDescent="0.15">
      <c r="A53" s="550"/>
      <c r="B53" s="528" t="s">
        <v>125</v>
      </c>
      <c r="C53" s="201" t="s">
        <v>116</v>
      </c>
      <c r="D53" s="345" t="s">
        <v>203</v>
      </c>
      <c r="E53" s="204">
        <v>13.330166290535663</v>
      </c>
      <c r="F53" s="420">
        <v>4.2080643745024583E-7</v>
      </c>
      <c r="G53" s="205">
        <v>-187.15887007051836</v>
      </c>
      <c r="H53" s="319">
        <v>-112.84112992948164</v>
      </c>
      <c r="M53" s="550"/>
      <c r="N53" s="528" t="s">
        <v>125</v>
      </c>
      <c r="O53" s="201" t="s">
        <v>116</v>
      </c>
      <c r="P53" s="345" t="s">
        <v>204</v>
      </c>
      <c r="Q53" s="204">
        <v>23.774776549948896</v>
      </c>
      <c r="R53" s="421">
        <v>9.9783398788978324E-5</v>
      </c>
      <c r="S53" s="205">
        <v>-223.47402940970042</v>
      </c>
      <c r="T53" s="319">
        <v>-90.925970590299556</v>
      </c>
    </row>
    <row r="54" spans="1:21" ht="12" customHeight="1" x14ac:dyDescent="0.15">
      <c r="A54" s="551"/>
      <c r="B54" s="528"/>
      <c r="C54" s="215" t="s">
        <v>124</v>
      </c>
      <c r="D54" s="309">
        <v>21.799999999999997</v>
      </c>
      <c r="E54" s="218">
        <v>13.330166290535663</v>
      </c>
      <c r="F54" s="424">
        <v>0.29902563426109707</v>
      </c>
      <c r="G54" s="219">
        <v>-15.358870070518357</v>
      </c>
      <c r="H54" s="311">
        <v>58.958870070518351</v>
      </c>
      <c r="M54" s="551"/>
      <c r="N54" s="528"/>
      <c r="O54" s="215" t="s">
        <v>124</v>
      </c>
      <c r="P54" s="340" t="s">
        <v>205</v>
      </c>
      <c r="Q54" s="218">
        <v>23.774776549948896</v>
      </c>
      <c r="R54" s="425">
        <v>8.798465947423361E-4</v>
      </c>
      <c r="S54" s="219">
        <v>56.725970590299596</v>
      </c>
      <c r="T54" s="311">
        <v>189.27402940970046</v>
      </c>
    </row>
    <row r="55" spans="1:21" ht="12" customHeight="1" x14ac:dyDescent="0.15">
      <c r="A55" s="551" t="s">
        <v>126</v>
      </c>
      <c r="B55" s="526" t="s">
        <v>116</v>
      </c>
      <c r="C55" s="336" t="s">
        <v>124</v>
      </c>
      <c r="D55" s="345" t="s">
        <v>206</v>
      </c>
      <c r="E55" s="204">
        <v>9.0125837952646339</v>
      </c>
      <c r="F55" s="426">
        <v>2.2332866626430752E-9</v>
      </c>
      <c r="G55" s="205">
        <v>136.07672524493015</v>
      </c>
      <c r="H55" s="319">
        <v>186.32327475506983</v>
      </c>
      <c r="I55" s="3" t="s">
        <v>12</v>
      </c>
      <c r="M55" s="551" t="s">
        <v>126</v>
      </c>
      <c r="N55" s="526" t="s">
        <v>116</v>
      </c>
      <c r="O55" s="336" t="s">
        <v>124</v>
      </c>
      <c r="P55" s="345" t="s">
        <v>207</v>
      </c>
      <c r="Q55" s="204">
        <v>18.613973245924686</v>
      </c>
      <c r="R55" s="427">
        <v>9.5001806187466097E-10</v>
      </c>
      <c r="S55" s="205">
        <v>306.512109161571</v>
      </c>
      <c r="T55" s="319">
        <v>410.28789083842895</v>
      </c>
      <c r="U55" s="3" t="s">
        <v>12</v>
      </c>
    </row>
    <row r="56" spans="1:21" ht="12" customHeight="1" x14ac:dyDescent="0.15">
      <c r="A56" s="550"/>
      <c r="B56" s="526"/>
      <c r="C56" s="308" t="s">
        <v>125</v>
      </c>
      <c r="D56" s="340" t="s">
        <v>208</v>
      </c>
      <c r="E56" s="218">
        <v>9.0125837952646339</v>
      </c>
      <c r="F56" s="418">
        <v>2.4954497117058752E-8</v>
      </c>
      <c r="G56" s="219">
        <v>105.47672524493011</v>
      </c>
      <c r="H56" s="311">
        <v>155.72327475506981</v>
      </c>
      <c r="I56" s="3" t="s">
        <v>12</v>
      </c>
      <c r="M56" s="550"/>
      <c r="N56" s="526"/>
      <c r="O56" s="308" t="s">
        <v>125</v>
      </c>
      <c r="P56" s="340" t="s">
        <v>209</v>
      </c>
      <c r="Q56" s="218">
        <v>18.613973245924686</v>
      </c>
      <c r="R56" s="419">
        <v>1.5924434504991888E-9</v>
      </c>
      <c r="S56" s="219">
        <v>290.91210916157098</v>
      </c>
      <c r="T56" s="311">
        <v>394.68789083842893</v>
      </c>
      <c r="U56" s="3" t="s">
        <v>12</v>
      </c>
    </row>
    <row r="57" spans="1:21" ht="12" customHeight="1" x14ac:dyDescent="0.15">
      <c r="A57" s="550"/>
      <c r="B57" s="527" t="s">
        <v>124</v>
      </c>
      <c r="C57" s="201" t="s">
        <v>116</v>
      </c>
      <c r="D57" s="345" t="s">
        <v>210</v>
      </c>
      <c r="E57" s="204">
        <v>9.0125837952646339</v>
      </c>
      <c r="F57" s="420">
        <v>2.2332866626430752E-9</v>
      </c>
      <c r="G57" s="205">
        <v>-186.32327475506983</v>
      </c>
      <c r="H57" s="319">
        <v>-136.07672524493015</v>
      </c>
      <c r="M57" s="550"/>
      <c r="N57" s="527" t="s">
        <v>124</v>
      </c>
      <c r="O57" s="201" t="s">
        <v>116</v>
      </c>
      <c r="P57" s="345" t="s">
        <v>211</v>
      </c>
      <c r="Q57" s="204">
        <v>18.613973245924686</v>
      </c>
      <c r="R57" s="421">
        <v>9.5001806187466097E-10</v>
      </c>
      <c r="S57" s="205">
        <v>-410.28789083842895</v>
      </c>
      <c r="T57" s="319">
        <v>-306.512109161571</v>
      </c>
    </row>
    <row r="58" spans="1:21" ht="12" customHeight="1" x14ac:dyDescent="0.15">
      <c r="A58" s="550"/>
      <c r="B58" s="527"/>
      <c r="C58" s="326" t="s">
        <v>125</v>
      </c>
      <c r="D58" s="340" t="s">
        <v>212</v>
      </c>
      <c r="E58" s="218">
        <v>9.0125837952646339</v>
      </c>
      <c r="F58" s="422">
        <v>1.7603785127863151E-2</v>
      </c>
      <c r="G58" s="219">
        <v>-55.723274755069866</v>
      </c>
      <c r="H58" s="311">
        <v>-5.4767252449301544</v>
      </c>
      <c r="I58" s="3" t="s">
        <v>13</v>
      </c>
      <c r="M58" s="550"/>
      <c r="N58" s="527"/>
      <c r="O58" s="326" t="s">
        <v>125</v>
      </c>
      <c r="P58" s="309">
        <v>-15.599999999999994</v>
      </c>
      <c r="Q58" s="218">
        <v>18.613973245924686</v>
      </c>
      <c r="R58" s="423">
        <v>0.71084880879301382</v>
      </c>
      <c r="S58" s="219">
        <v>-67.487890838428982</v>
      </c>
      <c r="T58" s="311">
        <v>36.287890838428993</v>
      </c>
      <c r="U58" s="3" t="s">
        <v>82</v>
      </c>
    </row>
    <row r="59" spans="1:21" ht="12" customHeight="1" x14ac:dyDescent="0.15">
      <c r="A59" s="550"/>
      <c r="B59" s="528" t="s">
        <v>125</v>
      </c>
      <c r="C59" s="201" t="s">
        <v>116</v>
      </c>
      <c r="D59" s="345" t="s">
        <v>213</v>
      </c>
      <c r="E59" s="204">
        <v>9.0125837952646339</v>
      </c>
      <c r="F59" s="420">
        <v>2.4954497117058752E-8</v>
      </c>
      <c r="G59" s="205">
        <v>-155.72327475506981</v>
      </c>
      <c r="H59" s="319">
        <v>-105.47672524493011</v>
      </c>
      <c r="M59" s="550"/>
      <c r="N59" s="528" t="s">
        <v>125</v>
      </c>
      <c r="O59" s="201" t="s">
        <v>116</v>
      </c>
      <c r="P59" s="345" t="s">
        <v>214</v>
      </c>
      <c r="Q59" s="204">
        <v>18.613973245924686</v>
      </c>
      <c r="R59" s="421">
        <v>1.5924434504991888E-9</v>
      </c>
      <c r="S59" s="205">
        <v>-394.68789083842893</v>
      </c>
      <c r="T59" s="319">
        <v>-290.91210916157098</v>
      </c>
    </row>
    <row r="60" spans="1:21" ht="12" customHeight="1" x14ac:dyDescent="0.15">
      <c r="A60" s="552"/>
      <c r="B60" s="530"/>
      <c r="C60" s="229" t="s">
        <v>124</v>
      </c>
      <c r="D60" s="349" t="s">
        <v>215</v>
      </c>
      <c r="E60" s="232">
        <v>9.0125837952646339</v>
      </c>
      <c r="F60" s="428">
        <v>1.7603785127863151E-2</v>
      </c>
      <c r="G60" s="233">
        <v>5.4767252449301544</v>
      </c>
      <c r="H60" s="351">
        <v>55.723274755069866</v>
      </c>
      <c r="M60" s="552"/>
      <c r="N60" s="530"/>
      <c r="O60" s="229" t="s">
        <v>124</v>
      </c>
      <c r="P60" s="429">
        <v>15.599999999999994</v>
      </c>
      <c r="Q60" s="232">
        <v>18.613973245924686</v>
      </c>
      <c r="R60" s="430">
        <v>0.71084880879301382</v>
      </c>
      <c r="S60" s="233">
        <v>-36.287890838428993</v>
      </c>
      <c r="T60" s="351">
        <v>67.487890838428982</v>
      </c>
    </row>
    <row r="61" spans="1:21" ht="12" customHeight="1" x14ac:dyDescent="0.15">
      <c r="A61" s="515" t="s">
        <v>83</v>
      </c>
      <c r="B61" s="517"/>
      <c r="C61" s="517"/>
      <c r="D61" s="517"/>
      <c r="E61" s="517"/>
      <c r="F61" s="517"/>
      <c r="G61" s="517"/>
      <c r="H61" s="518"/>
      <c r="M61" s="515" t="s">
        <v>83</v>
      </c>
      <c r="N61" s="517"/>
      <c r="O61" s="517"/>
      <c r="P61" s="517"/>
      <c r="Q61" s="517"/>
      <c r="R61" s="517"/>
      <c r="S61" s="517"/>
      <c r="T61" s="518"/>
    </row>
    <row r="64" spans="1:21" ht="12" customHeight="1" x14ac:dyDescent="0.15">
      <c r="A64" s="296" t="s">
        <v>84</v>
      </c>
      <c r="M64" s="296" t="s">
        <v>84</v>
      </c>
    </row>
    <row r="66" spans="1:17" ht="12" customHeight="1" x14ac:dyDescent="0.15">
      <c r="A66" s="533" t="s">
        <v>123</v>
      </c>
      <c r="B66" s="534"/>
      <c r="C66" s="534"/>
      <c r="D66" s="535"/>
      <c r="M66" s="533" t="s">
        <v>123</v>
      </c>
      <c r="N66" s="534"/>
      <c r="O66" s="534"/>
      <c r="P66" s="534"/>
      <c r="Q66" s="535"/>
    </row>
    <row r="67" spans="1:17" ht="12" customHeight="1" x14ac:dyDescent="0.15">
      <c r="A67" s="358" t="s">
        <v>153</v>
      </c>
      <c r="B67" s="621"/>
      <c r="C67" s="622"/>
      <c r="D67" s="623"/>
      <c r="M67" s="358" t="s">
        <v>153</v>
      </c>
      <c r="N67" s="621"/>
      <c r="O67" s="622"/>
      <c r="P67" s="622"/>
      <c r="Q67" s="623"/>
    </row>
    <row r="68" spans="1:17" ht="12" customHeight="1" x14ac:dyDescent="0.15">
      <c r="A68" s="539" t="s">
        <v>129</v>
      </c>
      <c r="B68" s="561" t="s">
        <v>43</v>
      </c>
      <c r="C68" s="512" t="s">
        <v>86</v>
      </c>
      <c r="D68" s="514"/>
      <c r="M68" s="539" t="s">
        <v>129</v>
      </c>
      <c r="N68" s="561" t="s">
        <v>43</v>
      </c>
      <c r="O68" s="512" t="s">
        <v>86</v>
      </c>
      <c r="P68" s="513"/>
      <c r="Q68" s="514"/>
    </row>
    <row r="69" spans="1:17" ht="12" customHeight="1" x14ac:dyDescent="0.15">
      <c r="A69" s="608"/>
      <c r="B69" s="562"/>
      <c r="C69" s="374" t="s">
        <v>87</v>
      </c>
      <c r="D69" s="360" t="s">
        <v>90</v>
      </c>
      <c r="M69" s="608"/>
      <c r="N69" s="562"/>
      <c r="O69" s="374" t="s">
        <v>87</v>
      </c>
      <c r="P69" s="378" t="s">
        <v>90</v>
      </c>
      <c r="Q69" s="360" t="s">
        <v>91</v>
      </c>
    </row>
    <row r="70" spans="1:17" ht="12" customHeight="1" x14ac:dyDescent="0.15">
      <c r="A70" s="361" t="s">
        <v>124</v>
      </c>
      <c r="B70" s="188">
        <v>5</v>
      </c>
      <c r="C70" s="191">
        <v>119.2</v>
      </c>
      <c r="D70" s="375"/>
      <c r="M70" s="361" t="s">
        <v>124</v>
      </c>
      <c r="N70" s="188">
        <v>5</v>
      </c>
      <c r="O70" s="191">
        <v>227.6</v>
      </c>
      <c r="P70" s="379"/>
      <c r="Q70" s="375"/>
    </row>
    <row r="71" spans="1:17" ht="12" customHeight="1" x14ac:dyDescent="0.15">
      <c r="A71" s="362" t="s">
        <v>125</v>
      </c>
      <c r="B71" s="202">
        <v>5</v>
      </c>
      <c r="C71" s="205">
        <v>141</v>
      </c>
      <c r="D71" s="289"/>
      <c r="M71" s="362" t="s">
        <v>125</v>
      </c>
      <c r="N71" s="202">
        <v>5</v>
      </c>
      <c r="O71" s="376"/>
      <c r="P71" s="203">
        <v>350.6</v>
      </c>
      <c r="Q71" s="289"/>
    </row>
    <row r="72" spans="1:17" ht="12" customHeight="1" x14ac:dyDescent="0.15">
      <c r="A72" s="362" t="s">
        <v>116</v>
      </c>
      <c r="B72" s="202">
        <v>5</v>
      </c>
      <c r="C72" s="376"/>
      <c r="D72" s="319">
        <v>291</v>
      </c>
      <c r="M72" s="362" t="s">
        <v>116</v>
      </c>
      <c r="N72" s="202">
        <v>5</v>
      </c>
      <c r="O72" s="376"/>
      <c r="P72" s="274"/>
      <c r="Q72" s="319">
        <v>507.8</v>
      </c>
    </row>
    <row r="73" spans="1:17" ht="12" customHeight="1" x14ac:dyDescent="0.15">
      <c r="A73" s="369" t="s">
        <v>62</v>
      </c>
      <c r="B73" s="370"/>
      <c r="C73" s="377">
        <v>0.29902563426109707</v>
      </c>
      <c r="D73" s="267">
        <v>1</v>
      </c>
      <c r="M73" s="369" t="s">
        <v>62</v>
      </c>
      <c r="N73" s="370"/>
      <c r="O73" s="377">
        <v>1</v>
      </c>
      <c r="P73" s="350">
        <v>1</v>
      </c>
      <c r="Q73" s="267">
        <v>1</v>
      </c>
    </row>
    <row r="74" spans="1:17" ht="12" customHeight="1" x14ac:dyDescent="0.15">
      <c r="A74" s="515" t="s">
        <v>88</v>
      </c>
      <c r="B74" s="515"/>
      <c r="C74" s="515"/>
      <c r="D74" s="516"/>
      <c r="M74" s="515" t="s">
        <v>88</v>
      </c>
      <c r="N74" s="515"/>
      <c r="O74" s="515"/>
      <c r="P74" s="515"/>
      <c r="Q74" s="516"/>
    </row>
    <row r="75" spans="1:17" ht="12" customHeight="1" x14ac:dyDescent="0.15">
      <c r="A75" s="515" t="s">
        <v>130</v>
      </c>
      <c r="B75" s="517"/>
      <c r="C75" s="517"/>
      <c r="D75" s="518"/>
      <c r="M75" s="515" t="s">
        <v>130</v>
      </c>
      <c r="N75" s="517"/>
      <c r="O75" s="517"/>
      <c r="P75" s="517"/>
      <c r="Q75" s="518"/>
    </row>
    <row r="77" spans="1:17" ht="12" customHeight="1" x14ac:dyDescent="0.15">
      <c r="A77" s="533" t="s">
        <v>126</v>
      </c>
      <c r="B77" s="534"/>
      <c r="C77" s="534"/>
      <c r="D77" s="534"/>
      <c r="E77" s="535"/>
      <c r="M77" s="533" t="s">
        <v>126</v>
      </c>
      <c r="N77" s="534"/>
      <c r="O77" s="534"/>
      <c r="P77" s="535"/>
    </row>
    <row r="78" spans="1:17" ht="12" customHeight="1" x14ac:dyDescent="0.15">
      <c r="A78" s="358" t="s">
        <v>153</v>
      </c>
      <c r="B78" s="621"/>
      <c r="C78" s="622"/>
      <c r="D78" s="622"/>
      <c r="E78" s="623"/>
      <c r="M78" s="358" t="s">
        <v>153</v>
      </c>
      <c r="N78" s="621"/>
      <c r="O78" s="622"/>
      <c r="P78" s="623"/>
    </row>
    <row r="79" spans="1:17" ht="12" customHeight="1" x14ac:dyDescent="0.15">
      <c r="A79" s="539" t="s">
        <v>129</v>
      </c>
      <c r="B79" s="561" t="s">
        <v>43</v>
      </c>
      <c r="C79" s="512" t="s">
        <v>86</v>
      </c>
      <c r="D79" s="513"/>
      <c r="E79" s="514"/>
      <c r="M79" s="539" t="s">
        <v>129</v>
      </c>
      <c r="N79" s="561" t="s">
        <v>43</v>
      </c>
      <c r="O79" s="512" t="s">
        <v>86</v>
      </c>
      <c r="P79" s="514"/>
    </row>
    <row r="80" spans="1:17" ht="12" customHeight="1" x14ac:dyDescent="0.15">
      <c r="A80" s="608"/>
      <c r="B80" s="562"/>
      <c r="C80" s="374" t="s">
        <v>87</v>
      </c>
      <c r="D80" s="378" t="s">
        <v>90</v>
      </c>
      <c r="E80" s="360" t="s">
        <v>91</v>
      </c>
      <c r="M80" s="608"/>
      <c r="N80" s="562"/>
      <c r="O80" s="374" t="s">
        <v>87</v>
      </c>
      <c r="P80" s="360" t="s">
        <v>90</v>
      </c>
    </row>
    <row r="81" spans="1:16" ht="12" customHeight="1" x14ac:dyDescent="0.15">
      <c r="A81" s="361" t="s">
        <v>124</v>
      </c>
      <c r="B81" s="188">
        <v>5</v>
      </c>
      <c r="C81" s="191">
        <v>101.2</v>
      </c>
      <c r="D81" s="379"/>
      <c r="E81" s="375"/>
      <c r="M81" s="361" t="s">
        <v>124</v>
      </c>
      <c r="N81" s="188">
        <v>5</v>
      </c>
      <c r="O81" s="191">
        <v>238</v>
      </c>
      <c r="P81" s="375"/>
    </row>
    <row r="82" spans="1:16" ht="12" customHeight="1" x14ac:dyDescent="0.15">
      <c r="A82" s="362" t="s">
        <v>125</v>
      </c>
      <c r="B82" s="202">
        <v>5</v>
      </c>
      <c r="C82" s="376"/>
      <c r="D82" s="203">
        <v>131.80000000000001</v>
      </c>
      <c r="E82" s="289"/>
      <c r="M82" s="362" t="s">
        <v>125</v>
      </c>
      <c r="N82" s="202">
        <v>5</v>
      </c>
      <c r="O82" s="205">
        <v>253.6</v>
      </c>
      <c r="P82" s="289"/>
    </row>
    <row r="83" spans="1:16" ht="12" customHeight="1" x14ac:dyDescent="0.15">
      <c r="A83" s="362" t="s">
        <v>116</v>
      </c>
      <c r="B83" s="202">
        <v>5</v>
      </c>
      <c r="C83" s="376"/>
      <c r="D83" s="274"/>
      <c r="E83" s="319">
        <v>262.39999999999998</v>
      </c>
      <c r="M83" s="362" t="s">
        <v>116</v>
      </c>
      <c r="N83" s="202">
        <v>5</v>
      </c>
      <c r="O83" s="376"/>
      <c r="P83" s="319">
        <v>596.4</v>
      </c>
    </row>
    <row r="84" spans="1:16" ht="12" customHeight="1" x14ac:dyDescent="0.15">
      <c r="A84" s="369" t="s">
        <v>62</v>
      </c>
      <c r="B84" s="370"/>
      <c r="C84" s="377">
        <v>1</v>
      </c>
      <c r="D84" s="350">
        <v>1</v>
      </c>
      <c r="E84" s="267">
        <v>1</v>
      </c>
      <c r="M84" s="369" t="s">
        <v>62</v>
      </c>
      <c r="N84" s="370"/>
      <c r="O84" s="377">
        <v>0.71084880879301438</v>
      </c>
      <c r="P84" s="267">
        <v>1</v>
      </c>
    </row>
    <row r="85" spans="1:16" ht="12" customHeight="1" x14ac:dyDescent="0.15">
      <c r="A85" s="515" t="s">
        <v>88</v>
      </c>
      <c r="B85" s="515"/>
      <c r="C85" s="515"/>
      <c r="D85" s="515"/>
      <c r="E85" s="516"/>
      <c r="M85" s="515" t="s">
        <v>88</v>
      </c>
      <c r="N85" s="515"/>
      <c r="O85" s="515"/>
      <c r="P85" s="516"/>
    </row>
    <row r="86" spans="1:16" ht="12" customHeight="1" x14ac:dyDescent="0.15">
      <c r="A86" s="515" t="s">
        <v>130</v>
      </c>
      <c r="B86" s="517"/>
      <c r="C86" s="517"/>
      <c r="D86" s="517"/>
      <c r="E86" s="518"/>
      <c r="M86" s="515" t="s">
        <v>130</v>
      </c>
      <c r="N86" s="517"/>
      <c r="O86" s="517"/>
      <c r="P86" s="518"/>
    </row>
  </sheetData>
  <mergeCells count="103">
    <mergeCell ref="A1:C1"/>
    <mergeCell ref="M1:N1"/>
    <mergeCell ref="A10:B10"/>
    <mergeCell ref="A11:J11"/>
    <mergeCell ref="M11:V11"/>
    <mergeCell ref="A12:B13"/>
    <mergeCell ref="C12:C13"/>
    <mergeCell ref="D12:D13"/>
    <mergeCell ref="E12:E13"/>
    <mergeCell ref="F12:F13"/>
    <mergeCell ref="U12:U13"/>
    <mergeCell ref="V12:V13"/>
    <mergeCell ref="A23:F23"/>
    <mergeCell ref="M23:R23"/>
    <mergeCell ref="A24:B24"/>
    <mergeCell ref="M24:N24"/>
    <mergeCell ref="Q12:Q13"/>
    <mergeCell ref="R12:R13"/>
    <mergeCell ref="S12:T12"/>
    <mergeCell ref="A35:B35"/>
    <mergeCell ref="M35:N35"/>
    <mergeCell ref="A14:A17"/>
    <mergeCell ref="M14:M17"/>
    <mergeCell ref="G12:H12"/>
    <mergeCell ref="I12:I13"/>
    <mergeCell ref="J12:J13"/>
    <mergeCell ref="M12:N13"/>
    <mergeCell ref="O12:O13"/>
    <mergeCell ref="P12:P13"/>
    <mergeCell ref="A18:A21"/>
    <mergeCell ref="M18:M21"/>
    <mergeCell ref="A36:A38"/>
    <mergeCell ref="M36:M38"/>
    <mergeCell ref="A39:A41"/>
    <mergeCell ref="M39:M41"/>
    <mergeCell ref="A25:A28"/>
    <mergeCell ref="M25:M28"/>
    <mergeCell ref="A29:A32"/>
    <mergeCell ref="M29:M32"/>
    <mergeCell ref="A34:G34"/>
    <mergeCell ref="M34:S34"/>
    <mergeCell ref="O47:O48"/>
    <mergeCell ref="P47:P48"/>
    <mergeCell ref="Q47:Q48"/>
    <mergeCell ref="R47:R48"/>
    <mergeCell ref="S47:T47"/>
    <mergeCell ref="A45:H45"/>
    <mergeCell ref="M45:T45"/>
    <mergeCell ref="A47:A48"/>
    <mergeCell ref="B47:B48"/>
    <mergeCell ref="C47:C48"/>
    <mergeCell ref="D47:D48"/>
    <mergeCell ref="E47:E48"/>
    <mergeCell ref="F47:F48"/>
    <mergeCell ref="G47:H47"/>
    <mergeCell ref="M47:M48"/>
    <mergeCell ref="A49:A54"/>
    <mergeCell ref="B49:B50"/>
    <mergeCell ref="M49:M54"/>
    <mergeCell ref="N49:N50"/>
    <mergeCell ref="B51:B52"/>
    <mergeCell ref="N51:N52"/>
    <mergeCell ref="B53:B54"/>
    <mergeCell ref="N53:N54"/>
    <mergeCell ref="N47:N48"/>
    <mergeCell ref="A61:H61"/>
    <mergeCell ref="M61:T61"/>
    <mergeCell ref="A66:D66"/>
    <mergeCell ref="M66:Q66"/>
    <mergeCell ref="B67:D67"/>
    <mergeCell ref="N67:Q67"/>
    <mergeCell ref="A55:A60"/>
    <mergeCell ref="B55:B56"/>
    <mergeCell ref="M55:M60"/>
    <mergeCell ref="N55:N56"/>
    <mergeCell ref="B57:B58"/>
    <mergeCell ref="N57:N58"/>
    <mergeCell ref="B59:B60"/>
    <mergeCell ref="N59:N60"/>
    <mergeCell ref="A74:D74"/>
    <mergeCell ref="M74:Q74"/>
    <mergeCell ref="A75:D75"/>
    <mergeCell ref="M75:Q75"/>
    <mergeCell ref="A77:E77"/>
    <mergeCell ref="M77:P77"/>
    <mergeCell ref="A68:A69"/>
    <mergeCell ref="B68:B69"/>
    <mergeCell ref="C68:D68"/>
    <mergeCell ref="M68:M69"/>
    <mergeCell ref="N68:N69"/>
    <mergeCell ref="O68:Q68"/>
    <mergeCell ref="A85:E85"/>
    <mergeCell ref="M85:P85"/>
    <mergeCell ref="A86:E86"/>
    <mergeCell ref="M86:P86"/>
    <mergeCell ref="B78:E78"/>
    <mergeCell ref="N78:P78"/>
    <mergeCell ref="A79:A80"/>
    <mergeCell ref="B79:B80"/>
    <mergeCell ref="C79:E79"/>
    <mergeCell ref="M79:M80"/>
    <mergeCell ref="N79:N80"/>
    <mergeCell ref="O79:P7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Fig2</vt:lpstr>
      <vt:lpstr>ANOVA-post hoc Fig2A</vt:lpstr>
      <vt:lpstr>ANOVA-post hoc Fig2B</vt:lpstr>
      <vt:lpstr>ANOVA-post hoc Fig2C</vt:lpstr>
      <vt:lpstr>ANOVA-post hoc Fig2D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SUMALEE OBCHOEI</dc:creator>
  <cp:lastModifiedBy>Leonidas</cp:lastModifiedBy>
  <dcterms:created xsi:type="dcterms:W3CDTF">2023-11-17T08:55:26Z</dcterms:created>
  <dcterms:modified xsi:type="dcterms:W3CDTF">2024-08-26T06:46:38Z</dcterms:modified>
</cp:coreProperties>
</file>